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TAASupport\Mileage Reporting\2024\2024EOY\"/>
    </mc:Choice>
  </mc:AlternateContent>
  <xr:revisionPtr revIDLastSave="0" documentId="13_ncr:1_{06E883D5-1763-4529-BAED-007479C869C7}" xr6:coauthVersionLast="47" xr6:coauthVersionMax="47" xr10:uidLastSave="{00000000-0000-0000-0000-000000000000}"/>
  <bookViews>
    <workbookView xWindow="-38510" yWindow="-110" windowWidth="38620" windowHeight="21220" xr2:uid="{00000000-000D-0000-FFFF-FFFF00000000}"/>
  </bookViews>
  <sheets>
    <sheet name="County Data" sheetId="1" r:id="rId1"/>
    <sheet name="Division Data" sheetId="6" r:id="rId2"/>
  </sheets>
  <definedNames>
    <definedName name="_xlnm._FilterDatabase" localSheetId="0" hidden="1">'County Data'!$A$1:$P$101</definedName>
  </definedNames>
  <calcPr calcId="191029"/>
  <pivotCaches>
    <pivotCache cacheId="15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 l="1"/>
  <c r="T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</calcChain>
</file>

<file path=xl/sharedStrings.xml><?xml version="1.0" encoding="utf-8"?>
<sst xmlns="http://schemas.openxmlformats.org/spreadsheetml/2006/main" count="138" uniqueCount="137">
  <si>
    <t>Division</t>
  </si>
  <si>
    <t>District</t>
  </si>
  <si>
    <t>Camden</t>
  </si>
  <si>
    <t>Currituck</t>
  </si>
  <si>
    <t>Dare</t>
  </si>
  <si>
    <t>Gates</t>
  </si>
  <si>
    <t>Pasquotank</t>
  </si>
  <si>
    <t>Perquimans</t>
  </si>
  <si>
    <t>Bertie</t>
  </si>
  <si>
    <t>Hertford</t>
  </si>
  <si>
    <t>Northampton</t>
  </si>
  <si>
    <t>Chowan</t>
  </si>
  <si>
    <t>Hyde</t>
  </si>
  <si>
    <t>Martin</t>
  </si>
  <si>
    <t>Tyrrell</t>
  </si>
  <si>
    <t>Washington</t>
  </si>
  <si>
    <t>Beaufort</t>
  </si>
  <si>
    <t>Pitt</t>
  </si>
  <si>
    <t>Carteret</t>
  </si>
  <si>
    <t>Craven</t>
  </si>
  <si>
    <t>Pamlico</t>
  </si>
  <si>
    <t>Greene</t>
  </si>
  <si>
    <t>Jones</t>
  </si>
  <si>
    <t>Lenoir</t>
  </si>
  <si>
    <t>Onslow</t>
  </si>
  <si>
    <t>Pender</t>
  </si>
  <si>
    <t>Duplin</t>
  </si>
  <si>
    <t>Sampson</t>
  </si>
  <si>
    <t>Brunswick</t>
  </si>
  <si>
    <t>New Hanover</t>
  </si>
  <si>
    <t>Edgecombe</t>
  </si>
  <si>
    <t>Halifax</t>
  </si>
  <si>
    <t>Nash</t>
  </si>
  <si>
    <t>Wilson</t>
  </si>
  <si>
    <t>Johnston</t>
  </si>
  <si>
    <t>Wayne</t>
  </si>
  <si>
    <t>Wake</t>
  </si>
  <si>
    <t>Durham</t>
  </si>
  <si>
    <t>Granville</t>
  </si>
  <si>
    <t>Person</t>
  </si>
  <si>
    <t>Franklin</t>
  </si>
  <si>
    <t>Vance</t>
  </si>
  <si>
    <t>Warren</t>
  </si>
  <si>
    <t>Robeson</t>
  </si>
  <si>
    <t>Cumberland</t>
  </si>
  <si>
    <t>Harnett</t>
  </si>
  <si>
    <t>Bladen</t>
  </si>
  <si>
    <t>Columbus</t>
  </si>
  <si>
    <t>Alamance</t>
  </si>
  <si>
    <t>Orange</t>
  </si>
  <si>
    <t>Guilford</t>
  </si>
  <si>
    <t>Caswell</t>
  </si>
  <si>
    <t>Rockingham</t>
  </si>
  <si>
    <t>Chatham</t>
  </si>
  <si>
    <t>Randolph</t>
  </si>
  <si>
    <t>Hoke</t>
  </si>
  <si>
    <t>Lee</t>
  </si>
  <si>
    <t>Moore</t>
  </si>
  <si>
    <t>Montgomery</t>
  </si>
  <si>
    <t>Richmond</t>
  </si>
  <si>
    <t>Scotland</t>
  </si>
  <si>
    <t>Davidson</t>
  </si>
  <si>
    <t>Rowan</t>
  </si>
  <si>
    <t>Davie</t>
  </si>
  <si>
    <t>Forsyth</t>
  </si>
  <si>
    <t>Stokes</t>
  </si>
  <si>
    <t>Cabarrus</t>
  </si>
  <si>
    <t>Stanly</t>
  </si>
  <si>
    <t>Mecklenburg</t>
  </si>
  <si>
    <t>Anson</t>
  </si>
  <si>
    <t>Union</t>
  </si>
  <si>
    <t>Alleghany</t>
  </si>
  <si>
    <t>Surry</t>
  </si>
  <si>
    <t>Yadkin</t>
  </si>
  <si>
    <t>Avery</t>
  </si>
  <si>
    <t>Caldwell</t>
  </si>
  <si>
    <t>Watauga</t>
  </si>
  <si>
    <t>Ashe</t>
  </si>
  <si>
    <t>Wilkes</t>
  </si>
  <si>
    <t>Cleveland</t>
  </si>
  <si>
    <t>Gaston</t>
  </si>
  <si>
    <t>Alexander</t>
  </si>
  <si>
    <t>Iredell</t>
  </si>
  <si>
    <t>Catawba</t>
  </si>
  <si>
    <t>Lincoln</t>
  </si>
  <si>
    <t>Burke</t>
  </si>
  <si>
    <t>McDowell</t>
  </si>
  <si>
    <t>Mitchell</t>
  </si>
  <si>
    <t>Rutherford</t>
  </si>
  <si>
    <t>Buncombe</t>
  </si>
  <si>
    <t>Madison</t>
  </si>
  <si>
    <t>Yancey</t>
  </si>
  <si>
    <t>Henderson</t>
  </si>
  <si>
    <t>Polk</t>
  </si>
  <si>
    <t>Transylvania</t>
  </si>
  <si>
    <t>Haywood</t>
  </si>
  <si>
    <t>Jackson</t>
  </si>
  <si>
    <t>Swain</t>
  </si>
  <si>
    <t>Cherokee</t>
  </si>
  <si>
    <t>Clay</t>
  </si>
  <si>
    <t>Graham</t>
  </si>
  <si>
    <t>Macon</t>
  </si>
  <si>
    <t>County Number</t>
  </si>
  <si>
    <t>County Name</t>
  </si>
  <si>
    <t>SR Unpaved Route Miles</t>
  </si>
  <si>
    <t>SR Unpaved Lane Miles</t>
  </si>
  <si>
    <t>SR Paved Route Miles</t>
  </si>
  <si>
    <t>SR Paved Lane Miles</t>
  </si>
  <si>
    <t>NC Unpaved Route Miles</t>
  </si>
  <si>
    <t>NC Unpaved Lane Miles</t>
  </si>
  <si>
    <t>NC Paved Route Miles</t>
  </si>
  <si>
    <t>NC Paved Lane Miles</t>
  </si>
  <si>
    <t>US Paved Route Miles</t>
  </si>
  <si>
    <t>US Paved Lane Miles</t>
  </si>
  <si>
    <t>Business, Etc. Interstate Paved Route Miles</t>
  </si>
  <si>
    <t>Business, Etc. Interstate Paved Lane Miles</t>
  </si>
  <si>
    <t>Normal Interstate Paved Route Miles</t>
  </si>
  <si>
    <t>Normal Interstate Paved Lane Miles</t>
  </si>
  <si>
    <t>Grand Total</t>
  </si>
  <si>
    <t>Total Lane Miles</t>
  </si>
  <si>
    <t>Total Miles</t>
  </si>
  <si>
    <t>Div Normal Interstate Paved Route Miles</t>
  </si>
  <si>
    <t>Div Normal Interstate Paved Lane Miles</t>
  </si>
  <si>
    <t>Div Business, Etc. Interstate Paved Route Miles</t>
  </si>
  <si>
    <t>Div Business, Etc. Interstate Paved Lane Miles</t>
  </si>
  <si>
    <t>Div US Paved Route Miles</t>
  </si>
  <si>
    <t>Div US Paved Lane Miles</t>
  </si>
  <si>
    <t>Div NC Paved Route Miles</t>
  </si>
  <si>
    <t>Div NC Paved Lane Miles</t>
  </si>
  <si>
    <t>Div NC Unpaved Route Miles</t>
  </si>
  <si>
    <t>Div NC Unpaved Lane Miles</t>
  </si>
  <si>
    <t>Div SR Paved Route Miles</t>
  </si>
  <si>
    <t>Div SR Paved Lane Miles</t>
  </si>
  <si>
    <t>Div SR Unpaved Route Miles</t>
  </si>
  <si>
    <t>Div SR Unpaved Lane Miles</t>
  </si>
  <si>
    <t>Div Total Miles</t>
  </si>
  <si>
    <t>Div Total Paved Lane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</si>
</sst>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pivotButton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164" fontId="0" fillId="0" borderId="0" xfId="0" applyNumberFormat="1"/>
  </cellXfs>
  <cellStyles count="3">
    <cellStyle name="Normal" xfId="0" builtinId="0"/>
    <cellStyle name="Normal_Raw Data" xfId="2" xr:uid="{00000000-0005-0000-0000-000001000000}"/>
    <cellStyle name="Normal_Sheet2" xfId="1" xr:uid="{00000000-0005-0000-0000-000002000000}"/>
  </cellStyles>
  <dxfs count="151">
    <dxf>
      <alignment horizontal="center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numFmt numFmtId="4" formatCode="#,##0.00"/>
    </dxf>
    <dxf>
      <alignment wrapText="1" readingOrder="0"/>
    </dxf>
    <dxf>
      <alignment wrapText="1" readingOrder="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alignment horizontal="center" vertical="center" textRotation="0" wrapText="1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alignment horizontal="center" vertical="center" textRotation="0" wrapText="1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#,##0.000"/>
      <alignment horizontal="center" vertical="center" textRotation="0" wrapText="1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164" formatCode="#,##0.000"/>
      <alignment horizontal="center" vertical="center" textRotation="0" wrapText="0" indent="0" justifyLastLine="0" shrinkToFit="0" readingOrder="0"/>
    </dxf>
    <dxf>
      <alignment horizontal="center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numFmt numFmtId="4" formatCode="#,##0.00"/>
    </dxf>
    <dxf>
      <alignment wrapText="1" readingOrder="0"/>
    </dxf>
    <dxf>
      <alignment wrapText="1" readingOrder="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numFmt numFmtId="4" formatCode="#,##0.0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vertic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horizont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#,##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#,##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0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David W. Dailey" refreshedDate="45756.582421296298" missingItemsLimit="0" createdVersion="4" refreshedVersion="8" minRefreshableVersion="3" recordCount="100" xr:uid="{00000000-000A-0000-FFFF-FFFF13000000}">
  <cacheSource type="worksheet">
    <worksheetSource name="Table2"/>
  </cacheSource>
  <cacheFields count="20">
    <cacheField name="Division" numFmtId="0">
      <sharedItems containsSemiMixedTypes="0" containsString="0" containsNumber="1" containsInteger="1" minValue="1" maxValue="14" count="1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</sharedItems>
    </cacheField>
    <cacheField name="District" numFmtId="0">
      <sharedItems containsSemiMixedTypes="0" containsString="0" containsNumber="1" containsInteger="1" minValue="1" maxValue="3"/>
    </cacheField>
    <cacheField name="County Number" numFmtId="0">
      <sharedItems containsSemiMixedTypes="0" containsString="0" containsNumber="1" containsInteger="1" minValue="1" maxValue="100"/>
    </cacheField>
    <cacheField name="County Name" numFmtId="0">
      <sharedItems/>
    </cacheField>
    <cacheField name="Normal Interstate Paved Route Miles" numFmtId="164">
      <sharedItems containsSemiMixedTypes="0" containsString="0" containsNumber="1" minValue="0" maxValue="121.50544699999989"/>
    </cacheField>
    <cacheField name="Normal Interstate Paved Lane Miles" numFmtId="164">
      <sharedItems containsSemiMixedTypes="0" containsString="0" containsNumber="1" minValue="0" maxValue="824.34105399999908"/>
    </cacheField>
    <cacheField name="Business, Etc. Interstate Paved Route Miles" numFmtId="164">
      <sharedItems containsSemiMixedTypes="0" containsString="0" containsNumber="1" minValue="0" maxValue="15.128054000000002"/>
    </cacheField>
    <cacheField name="Business, Etc. Interstate Paved Lane Miles" numFmtId="164">
      <sharedItems containsSemiMixedTypes="0" containsString="0" containsNumber="1" minValue="0" maxValue="60.512216000000031"/>
    </cacheField>
    <cacheField name="US Paved Route Miles" numFmtId="164">
      <sharedItems containsSemiMixedTypes="0" containsString="0" containsNumber="1" minValue="0" maxValue="143.80575599999972"/>
    </cacheField>
    <cacheField name="US Paved Lane Miles" numFmtId="164">
      <sharedItems containsSemiMixedTypes="0" containsString="0" containsNumber="1" minValue="0" maxValue="617.9335169999988"/>
    </cacheField>
    <cacheField name="NC Paved Route Miles" numFmtId="164">
      <sharedItems containsSemiMixedTypes="0" containsString="0" containsNumber="1" minValue="8.017317000000002" maxValue="255.6561770000001"/>
    </cacheField>
    <cacheField name="NC Paved Lane Miles" numFmtId="164">
      <sharedItems containsSemiMixedTypes="0" containsString="0" containsNumber="1" minValue="16.034634000000004" maxValue="565.68408400000089"/>
    </cacheField>
    <cacheField name="NC Unpaved Route Miles" numFmtId="164">
      <sharedItems containsSemiMixedTypes="0" containsString="0" containsNumber="1" minValue="0" maxValue="7.8175519999999992"/>
    </cacheField>
    <cacheField name="NC Unpaved Lane Miles" numFmtId="164">
      <sharedItems containsSemiMixedTypes="0" containsString="0" containsNumber="1" minValue="0" maxValue="15.635103999999998"/>
    </cacheField>
    <cacheField name="SR Paved Route Miles" numFmtId="164">
      <sharedItems containsSemiMixedTypes="0" containsString="0" containsNumber="1" minValue="123.26786300000003" maxValue="2035.9498439999975"/>
    </cacheField>
    <cacheField name="SR Paved Lane Miles" numFmtId="164">
      <sharedItems containsSemiMixedTypes="0" containsString="0" containsNumber="1" minValue="246.53572600000004" maxValue="4562.0144089999858"/>
    </cacheField>
    <cacheField name="SR Unpaved Route Miles" numFmtId="164">
      <sharedItems containsSemiMixedTypes="0" containsString="0" containsNumber="1" minValue="0.56691500000000006" maxValue="187.80731299999997"/>
    </cacheField>
    <cacheField name="SR Unpaved Lane Miles" numFmtId="164">
      <sharedItems containsSemiMixedTypes="0" containsString="0" containsNumber="1" minValue="1.1338300000000001" maxValue="375.37042600000001"/>
    </cacheField>
    <cacheField name="Total Miles" numFmtId="164">
      <sharedItems containsSemiMixedTypes="0" containsString="0" containsNumber="1" minValue="197.49796500000002" maxValue="2470.3107299999974"/>
    </cacheField>
    <cacheField name="Total Lane Miles" numFmtId="164">
      <sharedItems containsSemiMixedTypes="0" containsString="0" containsNumber="1" minValue="369.45510700000005" maxValue="6228.59442099998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x v="0"/>
    <n v="2"/>
    <n v="8"/>
    <s v="Bertie"/>
    <n v="0"/>
    <n v="0"/>
    <n v="0"/>
    <n v="0"/>
    <n v="55.195574000000022"/>
    <n v="166.81301999999994"/>
    <n v="108.21661399999999"/>
    <n v="216.43322800000018"/>
    <n v="0"/>
    <n v="0"/>
    <n v="427.06286999999952"/>
    <n v="854.12573999999904"/>
    <n v="57.750198999999995"/>
    <n v="115.50039799999999"/>
    <n v="648.22525699999949"/>
    <n v="1237.3719879999992"/>
  </r>
  <r>
    <x v="0"/>
    <n v="1"/>
    <n v="15"/>
    <s v="Camden"/>
    <n v="0"/>
    <n v="0"/>
    <n v="0"/>
    <n v="0"/>
    <n v="19.829141000000007"/>
    <n v="69.678794999999994"/>
    <n v="26.723892999999997"/>
    <n v="53.447785999999994"/>
    <n v="0"/>
    <n v="0"/>
    <n v="155.1794809999999"/>
    <n v="310.26801199999977"/>
    <n v="12.669656999999996"/>
    <n v="25.339313999999991"/>
    <n v="214.40217199999989"/>
    <n v="433.39459299999976"/>
  </r>
  <r>
    <x v="0"/>
    <n v="3"/>
    <n v="21"/>
    <s v="Chowan"/>
    <n v="0"/>
    <n v="0"/>
    <n v="0"/>
    <n v="0"/>
    <n v="15.963339000000003"/>
    <n v="51.69292100000002"/>
    <n v="43.974098999999939"/>
    <n v="89.703284999999909"/>
    <n v="0"/>
    <n v="0"/>
    <n v="188.0635509999999"/>
    <n v="376.38310199999978"/>
    <n v="11.683780000000002"/>
    <n v="23.367560000000005"/>
    <n v="259.68476899999985"/>
    <n v="517.77930799999967"/>
  </r>
  <r>
    <x v="0"/>
    <n v="1"/>
    <n v="27"/>
    <s v="Currituck"/>
    <n v="0"/>
    <n v="0"/>
    <n v="0"/>
    <n v="0"/>
    <n v="34.385640000000002"/>
    <n v="120.73108399999997"/>
    <n v="47.643634999999996"/>
    <n v="131.99350799999991"/>
    <n v="0"/>
    <n v="0"/>
    <n v="228.32161900000011"/>
    <n v="456.52636000000018"/>
    <n v="14.176050999999999"/>
    <n v="28.352101999999999"/>
    <n v="324.52694500000007"/>
    <n v="709.2509520000001"/>
  </r>
  <r>
    <x v="0"/>
    <n v="1"/>
    <n v="28"/>
    <s v="Dare"/>
    <n v="0"/>
    <n v="0"/>
    <n v="0"/>
    <n v="0"/>
    <n v="78.555341999999968"/>
    <n v="215.96804400000005"/>
    <n v="85.401355999999936"/>
    <n v="170.97018999999989"/>
    <n v="0"/>
    <n v="0"/>
    <n v="126.32350699999985"/>
    <n v="252.94049699999968"/>
    <n v="5.5367949999999997"/>
    <n v="11.073589999999999"/>
    <n v="295.81699999999972"/>
    <n v="639.87873099999968"/>
  </r>
  <r>
    <x v="0"/>
    <n v="1"/>
    <n v="37"/>
    <s v="Gates"/>
    <n v="0"/>
    <n v="0"/>
    <n v="0"/>
    <n v="0"/>
    <n v="42.057579999999994"/>
    <n v="95.902445999999983"/>
    <n v="41.857055000000024"/>
    <n v="83.714110000000048"/>
    <n v="0"/>
    <n v="0"/>
    <n v="247.37634899999989"/>
    <n v="494.5476979999998"/>
    <n v="32.007784000000001"/>
    <n v="64.015568000000002"/>
    <n v="363.29876799999994"/>
    <n v="674.1642539999998"/>
  </r>
  <r>
    <x v="0"/>
    <n v="2"/>
    <n v="46"/>
    <s v="Hertford"/>
    <n v="0"/>
    <n v="0"/>
    <n v="0"/>
    <n v="0"/>
    <n v="40.722059000000009"/>
    <n v="109.66187400000004"/>
    <n v="79.41128400000008"/>
    <n v="158.74023600000018"/>
    <n v="0"/>
    <n v="0"/>
    <n v="306.61122200000005"/>
    <n v="613.34586900000011"/>
    <n v="20.469420000000007"/>
    <n v="40.938840000000013"/>
    <n v="447.21398500000015"/>
    <n v="881.74797900000033"/>
  </r>
  <r>
    <x v="0"/>
    <n v="3"/>
    <n v="48"/>
    <s v="Hyde"/>
    <n v="0"/>
    <n v="0"/>
    <n v="0"/>
    <n v="0"/>
    <n v="51.940711999999998"/>
    <n v="103.88142399999997"/>
    <n v="39.855512999999995"/>
    <n v="79.672646999999984"/>
    <n v="0"/>
    <n v="0"/>
    <n v="164.13643999999988"/>
    <n v="328.27287999999982"/>
    <n v="25.295138999999999"/>
    <n v="50.590277999999998"/>
    <n v="281.22780399999988"/>
    <n v="511.82695099999978"/>
  </r>
  <r>
    <x v="0"/>
    <n v="3"/>
    <n v="58"/>
    <s v="Martin"/>
    <n v="0"/>
    <n v="0"/>
    <n v="0"/>
    <n v="0"/>
    <n v="67.64789200000007"/>
    <n v="221.83866200000017"/>
    <n v="91.105087999999952"/>
    <n v="182.21017600000005"/>
    <n v="0"/>
    <n v="0"/>
    <n v="384.75803400000041"/>
    <n v="770.02767400000084"/>
    <n v="31.152503999999993"/>
    <n v="62.305007999999987"/>
    <n v="574.66351800000041"/>
    <n v="1174.076512000001"/>
  </r>
  <r>
    <x v="0"/>
    <n v="2"/>
    <n v="66"/>
    <s v="Northampton"/>
    <n v="7.5007330000000003"/>
    <n v="30.002932000000001"/>
    <n v="0"/>
    <n v="0"/>
    <n v="59.974945999999989"/>
    <n v="121.14042800000011"/>
    <n v="92.562031000000005"/>
    <n v="185.52641599999993"/>
    <n v="0"/>
    <n v="0"/>
    <n v="417.69955200000049"/>
    <n v="835.43797400000108"/>
    <n v="29.174415999999997"/>
    <n v="58.348831999999994"/>
    <n v="606.91167800000051"/>
    <n v="1172.107750000001"/>
  </r>
  <r>
    <x v="0"/>
    <n v="1"/>
    <n v="70"/>
    <s v="Pasquotank"/>
    <n v="0"/>
    <n v="0"/>
    <n v="0"/>
    <n v="0"/>
    <n v="39.907183000000011"/>
    <n v="141.62345499999998"/>
    <n v="21.042999999999996"/>
    <n v="56.515862000000006"/>
    <n v="0"/>
    <n v="0"/>
    <n v="279.49898200000001"/>
    <n v="560.47585900000013"/>
    <n v="19.763078000000004"/>
    <n v="39.242156000000001"/>
    <n v="360.212243"/>
    <n v="758.61517600000013"/>
  </r>
  <r>
    <x v="0"/>
    <n v="1"/>
    <n v="72"/>
    <s v="Perquimans"/>
    <n v="0"/>
    <n v="0"/>
    <n v="0"/>
    <n v="0"/>
    <n v="21.144082000000015"/>
    <n v="76.804304000000016"/>
    <n v="10.040085000000001"/>
    <n v="20.080169999999995"/>
    <n v="0"/>
    <n v="0"/>
    <n v="280.24085800000023"/>
    <n v="561.09609400000033"/>
    <n v="11.827030999999998"/>
    <n v="23.654061999999996"/>
    <n v="323.25205600000021"/>
    <n v="657.9805680000004"/>
  </r>
  <r>
    <x v="0"/>
    <n v="3"/>
    <n v="89"/>
    <s v="Tyrrell"/>
    <n v="0"/>
    <n v="0"/>
    <n v="0"/>
    <n v="0"/>
    <n v="22.706271000000001"/>
    <n v="62.605785000000004"/>
    <n v="30.156797999999998"/>
    <n v="60.313595999999997"/>
    <n v="0"/>
    <n v="0"/>
    <n v="123.26786300000003"/>
    <n v="246.53572600000004"/>
    <n v="21.367032999999999"/>
    <n v="42.734065999999999"/>
    <n v="197.49796500000002"/>
    <n v="369.45510700000005"/>
  </r>
  <r>
    <x v="0"/>
    <n v="3"/>
    <n v="94"/>
    <s v="Washington"/>
    <n v="0"/>
    <n v="0"/>
    <n v="0"/>
    <n v="0"/>
    <n v="26.422261000000002"/>
    <n v="105.68904400000002"/>
    <n v="64.061807999999999"/>
    <n v="128.12361599999991"/>
    <n v="0"/>
    <n v="0"/>
    <n v="202.28285099999999"/>
    <n v="404.44570200000004"/>
    <n v="23.860653000000003"/>
    <n v="47.721306000000006"/>
    <n v="316.62757300000004"/>
    <n v="638.25836200000003"/>
  </r>
  <r>
    <x v="1"/>
    <n v="1"/>
    <n v="7"/>
    <s v="Beaufort"/>
    <n v="0"/>
    <n v="0"/>
    <n v="0"/>
    <n v="0"/>
    <n v="71.816729000000009"/>
    <n v="201.65055400000008"/>
    <n v="120.25527800000015"/>
    <n v="245.03310200000007"/>
    <n v="0"/>
    <n v="0"/>
    <n v="646.30911500000059"/>
    <n v="1302.2432450000006"/>
    <n v="54.399713000000013"/>
    <n v="108.79942600000003"/>
    <n v="892.78083500000071"/>
    <n v="1748.9269010000007"/>
  </r>
  <r>
    <x v="1"/>
    <n v="2"/>
    <n v="16"/>
    <s v="Carteret"/>
    <n v="0"/>
    <n v="0"/>
    <n v="0"/>
    <n v="0"/>
    <n v="48.405462000000014"/>
    <n v="136.2769490000002"/>
    <n v="77.163052000000022"/>
    <n v="195.99851200000003"/>
    <n v="0"/>
    <n v="0"/>
    <n v="293.89090499999975"/>
    <n v="598.42042899999956"/>
    <n v="9.5912660000000027"/>
    <n v="18.857202000000008"/>
    <n v="429.05068499999982"/>
    <n v="930.69588999999974"/>
  </r>
  <r>
    <x v="1"/>
    <n v="2"/>
    <n v="25"/>
    <s v="Craven"/>
    <n v="0"/>
    <n v="0"/>
    <n v="0"/>
    <n v="0"/>
    <n v="78.379742000000007"/>
    <n v="273.11219199999999"/>
    <n v="77.931011000000026"/>
    <n v="175.7048999999999"/>
    <n v="0"/>
    <n v="0"/>
    <n v="572.81805299999758"/>
    <n v="1160.4077639999948"/>
    <n v="40.410536999999998"/>
    <n v="80.631073999999998"/>
    <n v="769.53934299999764"/>
    <n v="1609.2248559999948"/>
  </r>
  <r>
    <x v="1"/>
    <n v="3"/>
    <n v="40"/>
    <s v="Greene"/>
    <n v="4.1787279999999987"/>
    <n v="16.714912000000002"/>
    <n v="0"/>
    <n v="0"/>
    <n v="35.749183999999993"/>
    <n v="72.232427999999956"/>
    <n v="56.695431000000063"/>
    <n v="113.39086200000011"/>
    <n v="0"/>
    <n v="0"/>
    <n v="355.83248599999979"/>
    <n v="711.52268599999957"/>
    <n v="14.669046000000002"/>
    <n v="29.338092000000003"/>
    <n v="467.12487499999986"/>
    <n v="913.8608879999997"/>
  </r>
  <r>
    <x v="1"/>
    <n v="3"/>
    <n v="52"/>
    <s v="Jones"/>
    <n v="0"/>
    <n v="0"/>
    <n v="0"/>
    <n v="0"/>
    <n v="37.147375999999973"/>
    <n v="124.68175199999996"/>
    <n v="56.49188599999998"/>
    <n v="112.983772"/>
    <n v="0"/>
    <n v="0"/>
    <n v="234.58682799999985"/>
    <n v="469.17365599999971"/>
    <n v="12.731719999999999"/>
    <n v="25.463439999999999"/>
    <n v="340.95780999999977"/>
    <n v="706.83917999999971"/>
  </r>
  <r>
    <x v="1"/>
    <n v="3"/>
    <n v="54"/>
    <s v="Lenoir"/>
    <n v="2.8578550000000003"/>
    <n v="11.431420000000001"/>
    <n v="0"/>
    <n v="0"/>
    <n v="38.706537000000026"/>
    <n v="122.48891100000012"/>
    <n v="95.548167999999947"/>
    <n v="275.75894900000031"/>
    <n v="0"/>
    <n v="0"/>
    <n v="599.79394400000069"/>
    <n v="1214.8492010000014"/>
    <n v="25.227763999999997"/>
    <n v="50.455527999999987"/>
    <n v="762.1342680000007"/>
    <n v="1624.5284810000016"/>
  </r>
  <r>
    <x v="1"/>
    <n v="2"/>
    <n v="69"/>
    <s v="Pamlico"/>
    <n v="0"/>
    <n v="0"/>
    <n v="0"/>
    <n v="0"/>
    <n v="0"/>
    <n v="0"/>
    <n v="59.137630999999985"/>
    <n v="142.2056079999999"/>
    <n v="0"/>
    <n v="0"/>
    <n v="200.0536509999998"/>
    <n v="400.10730199999966"/>
    <n v="23.712568000000001"/>
    <n v="47.425136000000002"/>
    <n v="282.90384999999975"/>
    <n v="542.31290999999953"/>
  </r>
  <r>
    <x v="1"/>
    <n v="1"/>
    <n v="74"/>
    <s v="Pitt"/>
    <n v="13.243859000000002"/>
    <n v="52.975436000000009"/>
    <n v="0"/>
    <n v="0"/>
    <n v="85.554765999999972"/>
    <n v="284.07222699999988"/>
    <n v="161.43390499999995"/>
    <n v="391.01876599999974"/>
    <n v="0"/>
    <n v="0"/>
    <n v="827.59325099999899"/>
    <n v="1689.2739799999974"/>
    <n v="49.493999000000002"/>
    <n v="98.987998000000005"/>
    <n v="1137.3197799999989"/>
    <n v="2417.3404089999972"/>
  </r>
  <r>
    <x v="2"/>
    <n v="3"/>
    <n v="10"/>
    <s v="Brunswick"/>
    <n v="10.383635"/>
    <n v="41.534539999999993"/>
    <n v="0"/>
    <n v="0"/>
    <n v="72.001249999999928"/>
    <n v="264.80353400000001"/>
    <n v="155.50269000000017"/>
    <n v="323.62392100000039"/>
    <n v="0"/>
    <n v="0"/>
    <n v="565.38034400000163"/>
    <n v="1134.8946690000048"/>
    <n v="33.231378000000007"/>
    <n v="66.422756000000007"/>
    <n v="836.49929700000166"/>
    <n v="1764.8566640000051"/>
  </r>
  <r>
    <x v="2"/>
    <n v="2"/>
    <n v="31"/>
    <s v="Duplin"/>
    <n v="28.001652999999997"/>
    <n v="112.00661200000003"/>
    <n v="0"/>
    <n v="0"/>
    <n v="40.636926000000003"/>
    <n v="102.94560499999997"/>
    <n v="195.75829900000002"/>
    <n v="450.19328300000029"/>
    <n v="0"/>
    <n v="0"/>
    <n v="910.57756500000039"/>
    <n v="1821.6104780000012"/>
    <n v="23.149093000000004"/>
    <n v="46.298186000000008"/>
    <n v="1198.1235360000005"/>
    <n v="2486.7559780000015"/>
  </r>
  <r>
    <x v="2"/>
    <n v="3"/>
    <n v="65"/>
    <s v="New Hanover"/>
    <n v="15.836628999999988"/>
    <n v="63.346515999999951"/>
    <n v="0"/>
    <n v="0"/>
    <n v="85.891565000000099"/>
    <n v="333.21045700000002"/>
    <n v="19.377044000000009"/>
    <n v="70.539378999999954"/>
    <n v="0"/>
    <n v="0"/>
    <n v="388.62035500000098"/>
    <n v="803.61958900000138"/>
    <n v="0.56691500000000006"/>
    <n v="1.1338300000000001"/>
    <n v="510.29250800000108"/>
    <n v="1270.7159410000013"/>
  </r>
  <r>
    <x v="2"/>
    <n v="1"/>
    <n v="67"/>
    <s v="Onslow"/>
    <n v="0"/>
    <n v="0"/>
    <n v="0"/>
    <n v="0"/>
    <n v="67.619995999999901"/>
    <n v="264.74235200000004"/>
    <n v="94.450661000000068"/>
    <n v="265.2411570000001"/>
    <n v="0"/>
    <n v="0"/>
    <n v="725.3239569999987"/>
    <n v="1488.9442359999975"/>
    <n v="10.900416999999996"/>
    <n v="21.800833999999991"/>
    <n v="898.29503099999863"/>
    <n v="2018.9277449999977"/>
  </r>
  <r>
    <x v="2"/>
    <n v="1"/>
    <n v="71"/>
    <s v="Pender"/>
    <n v="25.683266"/>
    <n v="102.733064"/>
    <n v="0"/>
    <n v="0"/>
    <n v="70.953695000000025"/>
    <n v="193.80048500000007"/>
    <n v="113.20769099999998"/>
    <n v="226.41538200000019"/>
    <n v="0"/>
    <n v="0"/>
    <n v="521.07566499999973"/>
    <n v="1042.0965259999996"/>
    <n v="28.106296"/>
    <n v="56.212592000000008"/>
    <n v="759.02661299999977"/>
    <n v="1565.0454569999997"/>
  </r>
  <r>
    <x v="2"/>
    <n v="2"/>
    <n v="82"/>
    <s v="Sampson"/>
    <n v="20.180215"/>
    <n v="80.720860000000016"/>
    <n v="0"/>
    <n v="0"/>
    <n v="114.25636599999997"/>
    <n v="253.82375700000006"/>
    <n v="142.1643719999999"/>
    <n v="326.88553400000012"/>
    <n v="0"/>
    <n v="0"/>
    <n v="1201.9271810000055"/>
    <n v="2409.2828220000088"/>
    <n v="15.697113999999997"/>
    <n v="30.531227999999999"/>
    <n v="1494.2252480000054"/>
    <n v="3070.7129730000088"/>
  </r>
  <r>
    <x v="3"/>
    <n v="1"/>
    <n v="33"/>
    <s v="Edgecombe"/>
    <n v="0"/>
    <n v="0"/>
    <n v="0"/>
    <n v="0"/>
    <n v="82.962153999999998"/>
    <n v="228.82237499999977"/>
    <n v="154.41012500000016"/>
    <n v="317.41410699999977"/>
    <n v="0"/>
    <n v="0"/>
    <n v="477.80475099999967"/>
    <n v="965.38762599999939"/>
    <n v="10.206148000000002"/>
    <n v="20.412296000000005"/>
    <n v="725.38317799999982"/>
    <n v="1511.6241079999991"/>
  </r>
  <r>
    <x v="3"/>
    <n v="1"/>
    <n v="42"/>
    <s v="Halifax"/>
    <n v="22.998563999999998"/>
    <n v="91.99425600000005"/>
    <n v="0"/>
    <n v="0"/>
    <n v="57.259774999999998"/>
    <n v="123.92218799999996"/>
    <n v="168.14290599999981"/>
    <n v="344.38428700000009"/>
    <n v="0"/>
    <n v="0"/>
    <n v="634.52385199999924"/>
    <n v="1273.7591559999985"/>
    <n v="46.094875000000002"/>
    <n v="92.189750000000004"/>
    <n v="929.01997199999903"/>
    <n v="1834.0598869999985"/>
  </r>
  <r>
    <x v="3"/>
    <n v="3"/>
    <n v="51"/>
    <s v="Johnston"/>
    <n v="59.815032999999993"/>
    <n v="240.74510999999993"/>
    <n v="0"/>
    <n v="0"/>
    <n v="103.75933199999982"/>
    <n v="320.97374899999988"/>
    <n v="167.44434299999992"/>
    <n v="350.49652899999973"/>
    <n v="0"/>
    <n v="0"/>
    <n v="1531.7665940000031"/>
    <n v="3069.6561530000045"/>
    <n v="18.739246000000005"/>
    <n v="35.780208000000009"/>
    <n v="1881.5245480000031"/>
    <n v="3981.8715410000041"/>
  </r>
  <r>
    <x v="3"/>
    <n v="2"/>
    <n v="64"/>
    <s v="Nash"/>
    <n v="26.225896000000002"/>
    <n v="104.90358400000002"/>
    <n v="0"/>
    <n v="0"/>
    <n v="98.682770999999931"/>
    <n v="326.02885700000058"/>
    <n v="131.43240399999985"/>
    <n v="283.67096800000007"/>
    <n v="0"/>
    <n v="0"/>
    <n v="816.12498799999673"/>
    <n v="1672.1646759999971"/>
    <n v="21.200267"/>
    <n v="42.400534"/>
    <n v="1093.6663259999964"/>
    <n v="2386.7680849999979"/>
  </r>
  <r>
    <x v="3"/>
    <n v="3"/>
    <n v="96"/>
    <s v="Wayne"/>
    <n v="32.247028"/>
    <n v="128.98811199999997"/>
    <n v="0"/>
    <n v="0"/>
    <n v="95.089446999999907"/>
    <n v="286.33755400000052"/>
    <n v="93.126505999999992"/>
    <n v="196.04312500000015"/>
    <n v="0"/>
    <n v="0"/>
    <n v="904.89678200000094"/>
    <n v="1824.0072010000026"/>
    <n v="14.967441000000003"/>
    <n v="29.934882000000005"/>
    <n v="1140.3272040000008"/>
    <n v="2435.3759920000034"/>
  </r>
  <r>
    <x v="3"/>
    <n v="2"/>
    <n v="98"/>
    <s v="Wilson"/>
    <n v="43.682780999999991"/>
    <n v="176.96843000000004"/>
    <n v="0"/>
    <n v="0"/>
    <n v="59.78414200000006"/>
    <n v="201.11262600000026"/>
    <n v="74.218348999999989"/>
    <n v="187.26539499999987"/>
    <n v="0"/>
    <n v="0"/>
    <n v="560.00028599999916"/>
    <n v="1152.2254759999964"/>
    <n v="17.673359999999999"/>
    <n v="35.026721000000002"/>
    <n v="755.35891799999922"/>
    <n v="1717.5719269999968"/>
  </r>
  <r>
    <x v="4"/>
    <n v="2"/>
    <n v="32"/>
    <s v="Durham"/>
    <n v="35.960433999999999"/>
    <n v="211.04881399999996"/>
    <n v="0"/>
    <n v="0"/>
    <n v="47.872132000000036"/>
    <n v="174.60474200000007"/>
    <n v="65.727544999999964"/>
    <n v="211.4778409999999"/>
    <n v="0"/>
    <n v="0"/>
    <n v="574.28921699999751"/>
    <n v="1220.6701469999982"/>
    <n v="26.327148000000001"/>
    <n v="52.654296000000002"/>
    <n v="750.17647599999748"/>
    <n v="1817.8015439999981"/>
  </r>
  <r>
    <x v="4"/>
    <n v="3"/>
    <n v="35"/>
    <s v="Franklin"/>
    <n v="0"/>
    <n v="0"/>
    <n v="0"/>
    <n v="0"/>
    <n v="43.776667999999965"/>
    <n v="133.10115799999997"/>
    <n v="106.22914499999993"/>
    <n v="212.82136699999992"/>
    <n v="0"/>
    <n v="0"/>
    <n v="687.69676899999865"/>
    <n v="1376.7494589999976"/>
    <n v="28.635624999999997"/>
    <n v="57.02696499999999"/>
    <n v="866.33820699999853"/>
    <n v="1722.6719839999976"/>
  </r>
  <r>
    <x v="4"/>
    <n v="2"/>
    <n v="39"/>
    <s v="Granville"/>
    <n v="23.590313000000002"/>
    <n v="94.361251999999936"/>
    <n v="0"/>
    <n v="0"/>
    <n v="58.892557000000011"/>
    <n v="120.02470000000007"/>
    <n v="56.295979999999972"/>
    <n v="114.32664799999993"/>
    <n v="0"/>
    <n v="0"/>
    <n v="677.08661499999982"/>
    <n v="1354.1742959999988"/>
    <n v="65.157966999999985"/>
    <n v="126.50031900000002"/>
    <n v="881.02343199999984"/>
    <n v="1682.8868959999986"/>
  </r>
  <r>
    <x v="4"/>
    <n v="2"/>
    <n v="73"/>
    <s v="Person"/>
    <n v="0"/>
    <n v="0"/>
    <n v="0"/>
    <n v="0"/>
    <n v="44.728387999999974"/>
    <n v="123.11194600000003"/>
    <n v="49.298165999999995"/>
    <n v="100.68545899999998"/>
    <n v="0"/>
    <n v="0"/>
    <n v="531.95084500000041"/>
    <n v="1064.7230660000012"/>
    <n v="44.307585999999958"/>
    <n v="88.615171999999916"/>
    <n v="670.28498500000023"/>
    <n v="1288.5204710000012"/>
  </r>
  <r>
    <x v="4"/>
    <n v="3"/>
    <n v="91"/>
    <s v="Vance"/>
    <n v="14.615097"/>
    <n v="58.460388000000016"/>
    <n v="0"/>
    <n v="0"/>
    <n v="42.080218000000002"/>
    <n v="122.40779800000004"/>
    <n v="25.006222999999999"/>
    <n v="54.503143999999992"/>
    <n v="0"/>
    <n v="0"/>
    <n v="370.25471099999947"/>
    <n v="753.54198999999926"/>
    <n v="17.023806"/>
    <n v="34.047612000000001"/>
    <n v="468.98005499999948"/>
    <n v="988.91331999999932"/>
  </r>
  <r>
    <x v="4"/>
    <n v="1"/>
    <n v="92"/>
    <s v="Wake"/>
    <n v="80.121036999999873"/>
    <n v="518.80462000000023"/>
    <n v="0"/>
    <n v="0"/>
    <n v="143.80575599999972"/>
    <n v="617.9335169999988"/>
    <n v="156.86387000000019"/>
    <n v="529.84187499999928"/>
    <n v="0"/>
    <n v="0"/>
    <n v="2035.9498439999975"/>
    <n v="4562.0144089999858"/>
    <n v="53.570222999999991"/>
    <n v="106.82284899999998"/>
    <n v="2470.3107299999974"/>
    <n v="6228.5944209999834"/>
  </r>
  <r>
    <x v="4"/>
    <n v="3"/>
    <n v="93"/>
    <s v="Warren"/>
    <n v="10.474812999999997"/>
    <n v="41.89925199999999"/>
    <n v="0"/>
    <n v="0"/>
    <n v="49.858127000000067"/>
    <n v="101.1684850000001"/>
    <n v="39.142372000000009"/>
    <n v="78.284744000000046"/>
    <n v="0"/>
    <n v="0"/>
    <n v="496.9488809999998"/>
    <n v="993.89776199999972"/>
    <n v="53.63585299999999"/>
    <n v="104.22970599999998"/>
    <n v="650.06004599999983"/>
    <n v="1215.250243"/>
  </r>
  <r>
    <x v="5"/>
    <n v="3"/>
    <n v="9"/>
    <s v="Bladen"/>
    <n v="0"/>
    <n v="0"/>
    <n v="0"/>
    <n v="0"/>
    <n v="30.781633999999997"/>
    <n v="67.530975999999981"/>
    <n v="255.6561770000001"/>
    <n v="565.68408400000089"/>
    <n v="0"/>
    <n v="0"/>
    <n v="538.49175499999933"/>
    <n v="1076.9835099999984"/>
    <n v="50.364356000000022"/>
    <n v="100.068712"/>
    <n v="875.2939219999995"/>
    <n v="1710.1985699999993"/>
  </r>
  <r>
    <x v="5"/>
    <n v="3"/>
    <n v="24"/>
    <s v="Columbus"/>
    <n v="0"/>
    <n v="0"/>
    <n v="0"/>
    <n v="0"/>
    <n v="113.50162300000002"/>
    <n v="332.06383700000032"/>
    <n v="155.59080600000004"/>
    <n v="314.56562999999994"/>
    <n v="0"/>
    <n v="0"/>
    <n v="888.92050100000074"/>
    <n v="1778.5179230000012"/>
    <n v="84.555578999999994"/>
    <n v="169.11115799999999"/>
    <n v="1242.5685090000009"/>
    <n v="2425.1473900000015"/>
  </r>
  <r>
    <x v="5"/>
    <n v="2"/>
    <n v="26"/>
    <s v="Cumberland"/>
    <n v="52.824787000000001"/>
    <n v="214.73085399999994"/>
    <n v="15.128054000000002"/>
    <n v="60.512216000000031"/>
    <n v="61.149298000000066"/>
    <n v="203.25623300000009"/>
    <n v="118.46476300000012"/>
    <n v="388.78624599999978"/>
    <n v="0"/>
    <n v="0"/>
    <n v="956.81849999999895"/>
    <n v="2068.2527789999995"/>
    <n v="20.004500000000004"/>
    <n v="39.139874000000006"/>
    <n v="1224.3899019999992"/>
    <n v="2935.5383279999992"/>
  </r>
  <r>
    <x v="5"/>
    <n v="2"/>
    <n v="43"/>
    <s v="Harnett"/>
    <n v="8.8689330000000002"/>
    <n v="35.475731999999994"/>
    <n v="0"/>
    <n v="0"/>
    <n v="62.618462000000044"/>
    <n v="162.54638199999988"/>
    <n v="111.75182"/>
    <n v="255.34895900000006"/>
    <n v="0"/>
    <n v="0"/>
    <n v="978.05484500000159"/>
    <n v="1971.8996200000038"/>
    <n v="24.449582999999997"/>
    <n v="48.899165999999994"/>
    <n v="1185.7436430000016"/>
    <n v="2425.2706930000036"/>
  </r>
  <r>
    <x v="5"/>
    <n v="1"/>
    <n v="78"/>
    <s v="Robeson"/>
    <n v="57.865689999999965"/>
    <n v="232.68411600000002"/>
    <n v="0"/>
    <n v="0"/>
    <n v="75.932386999999906"/>
    <n v="183.47388800000004"/>
    <n v="219.06293300000016"/>
    <n v="458.9841130000006"/>
    <n v="0"/>
    <n v="0"/>
    <n v="1371.1310069999979"/>
    <n v="2751.3674939999964"/>
    <n v="60.480164000000009"/>
    <n v="120.10132800000004"/>
    <n v="1784.472180999998"/>
    <n v="3626.5096109999972"/>
  </r>
  <r>
    <x v="6"/>
    <n v="1"/>
    <n v="1"/>
    <s v="Alamance"/>
    <n v="16.012976999999999"/>
    <n v="128.10381600000002"/>
    <n v="0"/>
    <n v="0"/>
    <n v="17.969390000000004"/>
    <n v="58.690723999999982"/>
    <n v="123.41670099999976"/>
    <n v="284.7534399999999"/>
    <n v="0"/>
    <n v="0"/>
    <n v="796.70584099999996"/>
    <n v="1621.1922590000006"/>
    <n v="13.475858000000002"/>
    <n v="26.951716000000005"/>
    <n v="967.5807669999997"/>
    <n v="2092.7402390000007"/>
  </r>
  <r>
    <x v="6"/>
    <n v="3"/>
    <n v="17"/>
    <s v="Caswell"/>
    <n v="0"/>
    <n v="0"/>
    <n v="0"/>
    <n v="0"/>
    <n v="31.531801999999992"/>
    <n v="75.030776000000046"/>
    <n v="90.411917999999972"/>
    <n v="180.87267999999995"/>
    <n v="0"/>
    <n v="0"/>
    <n v="461.33232299999963"/>
    <n v="922.89333599999918"/>
    <n v="40.167944000000006"/>
    <n v="80.319955000000022"/>
    <n v="623.44398699999965"/>
    <n v="1178.7967919999992"/>
  </r>
  <r>
    <x v="6"/>
    <n v="2"/>
    <n v="41"/>
    <s v="Guilford"/>
    <n v="112.0005239999999"/>
    <n v="660.57184400000017"/>
    <n v="0"/>
    <n v="0"/>
    <n v="98.839301000000106"/>
    <n v="394.56476099999952"/>
    <n v="98.853541999999976"/>
    <n v="219.08591500000026"/>
    <n v="0"/>
    <n v="0"/>
    <n v="1545.3117590000006"/>
    <n v="3329.7728150000044"/>
    <n v="45.279445000000024"/>
    <n v="90.421501000000035"/>
    <n v="1900.2845710000006"/>
    <n v="4603.9953350000042"/>
  </r>
  <r>
    <x v="6"/>
    <n v="1"/>
    <n v="68"/>
    <s v="Orange"/>
    <n v="27.826827999999999"/>
    <n v="143.82084399999999"/>
    <n v="0"/>
    <n v="0"/>
    <n v="30.26387099999998"/>
    <n v="77.441985999999943"/>
    <n v="68.451276000000021"/>
    <n v="158.23206400000015"/>
    <n v="0"/>
    <n v="0"/>
    <n v="709.57102900000166"/>
    <n v="1436.8006770000031"/>
    <n v="23.360690000000002"/>
    <n v="46.707464000000002"/>
    <n v="859.47369400000161"/>
    <n v="1816.2955710000033"/>
  </r>
  <r>
    <x v="6"/>
    <n v="3"/>
    <n v="79"/>
    <s v="Rockingham"/>
    <n v="2.3668409999999995"/>
    <n v="9.4673639999999981"/>
    <n v="0"/>
    <n v="0"/>
    <n v="113.18881700000001"/>
    <n v="327.82112900000016"/>
    <n v="104.50264399999998"/>
    <n v="232.39044800000019"/>
    <n v="0"/>
    <n v="0"/>
    <n v="912.53717999999935"/>
    <n v="1834.8504099999984"/>
    <n v="89.084913999999984"/>
    <n v="178.16982799999997"/>
    <n v="1221.6803959999993"/>
    <n v="2404.5293509999988"/>
  </r>
  <r>
    <x v="7"/>
    <n v="1"/>
    <n v="19"/>
    <s v="Chatham"/>
    <n v="0"/>
    <n v="0"/>
    <n v="0"/>
    <n v="0"/>
    <n v="97.067073999999977"/>
    <n v="351.20588199999958"/>
    <n v="66.553623000000002"/>
    <n v="133.10724599999998"/>
    <n v="0"/>
    <n v="0"/>
    <n v="902.57237099999929"/>
    <n v="1809.710249999999"/>
    <n v="60.28990499999999"/>
    <n v="120.57980999999998"/>
    <n v="1126.4829729999994"/>
    <n v="2294.0233779999985"/>
  </r>
  <r>
    <x v="7"/>
    <n v="2"/>
    <n v="47"/>
    <s v="Hoke"/>
    <n v="0"/>
    <n v="0"/>
    <n v="0"/>
    <n v="0"/>
    <n v="27.016699000000017"/>
    <n v="66.040164000000033"/>
    <n v="33.225637999999989"/>
    <n v="66.794596000000055"/>
    <n v="0"/>
    <n v="0"/>
    <n v="449.48130200000105"/>
    <n v="898.78984900000216"/>
    <n v="9.5075760000000002"/>
    <n v="19.015152"/>
    <n v="519.23121500000104"/>
    <n v="1031.6246090000022"/>
  </r>
  <r>
    <x v="7"/>
    <n v="2"/>
    <n v="53"/>
    <s v="Lee"/>
    <n v="0"/>
    <n v="0"/>
    <n v="0"/>
    <n v="0"/>
    <n v="60.925118999999967"/>
    <n v="218.51634599999986"/>
    <n v="30.864802000000015"/>
    <n v="75.263823000000016"/>
    <n v="0"/>
    <n v="0"/>
    <n v="401.28197300000141"/>
    <n v="806.05134500000281"/>
    <n v="11.885251"/>
    <n v="23.770502"/>
    <n v="504.95714500000139"/>
    <n v="1099.8315140000027"/>
  </r>
  <r>
    <x v="7"/>
    <n v="1"/>
    <n v="62"/>
    <s v="Montgomery"/>
    <n v="24.489080999999999"/>
    <n v="97.956323999999967"/>
    <n v="0"/>
    <n v="0"/>
    <n v="24.671352999999996"/>
    <n v="49.859053999999986"/>
    <n v="104.35901700000001"/>
    <n v="233.32259100000022"/>
    <n v="0"/>
    <n v="0"/>
    <n v="484.71162500000145"/>
    <n v="969.49739400000283"/>
    <n v="40.308357000000015"/>
    <n v="80.61671400000003"/>
    <n v="678.5394330000014"/>
    <n v="1350.6353630000031"/>
  </r>
  <r>
    <x v="7"/>
    <n v="2"/>
    <n v="63"/>
    <s v="Moore"/>
    <n v="0"/>
    <n v="0"/>
    <n v="0"/>
    <n v="0"/>
    <n v="59.023736999999961"/>
    <n v="179.2670309999998"/>
    <n v="132.62932999999992"/>
    <n v="288.24501199999969"/>
    <n v="0"/>
    <n v="0"/>
    <n v="838.09766599999864"/>
    <n v="1683.2776189999975"/>
    <n v="51.148724000000001"/>
    <n v="102.214606"/>
    <n v="1080.8994569999984"/>
    <n v="2150.789661999997"/>
  </r>
  <r>
    <x v="7"/>
    <n v="1"/>
    <n v="76"/>
    <s v="Randolph"/>
    <n v="46.81772499999996"/>
    <n v="201.91936599999966"/>
    <n v="0"/>
    <n v="0"/>
    <n v="84.47054799999988"/>
    <n v="263.58718699999991"/>
    <n v="97.910927000000072"/>
    <n v="210.09526500000004"/>
    <n v="0"/>
    <n v="0"/>
    <n v="1434.4583480000024"/>
    <n v="2885.7142150000041"/>
    <n v="67.22320499999995"/>
    <n v="134.4464099999999"/>
    <n v="1730.8807530000024"/>
    <n v="3561.3160330000037"/>
  </r>
  <r>
    <x v="7"/>
    <n v="2"/>
    <n v="77"/>
    <s v="Richmond"/>
    <n v="13.001569000000003"/>
    <n v="52.006276000000035"/>
    <n v="0"/>
    <n v="0"/>
    <n v="80.573537999999985"/>
    <n v="271.83570500000008"/>
    <n v="46.23363999999998"/>
    <n v="92.467279999999874"/>
    <n v="0"/>
    <n v="0"/>
    <n v="612.05615799999725"/>
    <n v="1225.7112929999942"/>
    <n v="34.282886999999995"/>
    <n v="68.565774000000005"/>
    <n v="786.14779199999714"/>
    <n v="1642.0205539999943"/>
  </r>
  <r>
    <x v="7"/>
    <n v="2"/>
    <n v="83"/>
    <s v="Scotland"/>
    <n v="0"/>
    <n v="0"/>
    <n v="0"/>
    <n v="0"/>
    <n v="74.68497200000003"/>
    <n v="202.41644799999997"/>
    <n v="26.050163000000005"/>
    <n v="52.100326000000031"/>
    <n v="0"/>
    <n v="0"/>
    <n v="426.18006500000013"/>
    <n v="852.61613000000045"/>
    <n v="27.724183000000011"/>
    <n v="55.448366000000007"/>
    <n v="554.63938300000018"/>
    <n v="1107.1329040000005"/>
  </r>
  <r>
    <x v="8"/>
    <n v="1"/>
    <n v="29"/>
    <s v="Davidson"/>
    <n v="41.012606000000005"/>
    <n v="221.00805000000008"/>
    <n v="0"/>
    <n v="0"/>
    <n v="37.619699000000011"/>
    <n v="119.5306769999999"/>
    <n v="128.20849100000015"/>
    <n v="279.39115799999979"/>
    <n v="0"/>
    <n v="0"/>
    <n v="1286.4200210000029"/>
    <n v="2594.0771660000046"/>
    <n v="42.993351999999994"/>
    <n v="85.986703999999989"/>
    <n v="1536.254169000003"/>
    <n v="3214.0070510000041"/>
  </r>
  <r>
    <x v="8"/>
    <n v="2"/>
    <n v="30"/>
    <s v="Davie"/>
    <n v="19.234631000000004"/>
    <n v="81.57476200000005"/>
    <n v="0"/>
    <n v="0"/>
    <n v="54.178857000000029"/>
    <n v="110.89320100000009"/>
    <n v="32.143723999999999"/>
    <n v="65.518789999999981"/>
    <n v="0"/>
    <n v="0"/>
    <n v="399.90196499999928"/>
    <n v="799.80392999999856"/>
    <n v="16.254722000000008"/>
    <n v="32.496149000000017"/>
    <n v="521.71389899999929"/>
    <n v="1057.7906829999988"/>
  </r>
  <r>
    <x v="8"/>
    <n v="2"/>
    <n v="34"/>
    <s v="Forsyth"/>
    <n v="37.13649700000002"/>
    <n v="175.282318"/>
    <n v="0"/>
    <n v="0"/>
    <n v="81.904075999999989"/>
    <n v="283.45303699999999"/>
    <n v="86.625991000000127"/>
    <n v="274.02075600000057"/>
    <n v="0"/>
    <n v="0"/>
    <n v="771.99291299999686"/>
    <n v="1641.2817199999954"/>
    <n v="15.471726"/>
    <n v="30.887678999999999"/>
    <n v="993.13120299999696"/>
    <n v="2374.037830999996"/>
  </r>
  <r>
    <x v="8"/>
    <n v="1"/>
    <n v="80"/>
    <s v="Rowan"/>
    <n v="19.379033000000003"/>
    <n v="155.03226399999988"/>
    <n v="0"/>
    <n v="0"/>
    <n v="60.668553000000095"/>
    <n v="197.87431699999999"/>
    <n v="56.501248999999952"/>
    <n v="116.15818900000008"/>
    <n v="0"/>
    <n v="0"/>
    <n v="1006.726945"/>
    <n v="2028.1482349999987"/>
    <n v="36.524187000000012"/>
    <n v="73.048374000000024"/>
    <n v="1179.7999669999999"/>
    <n v="2497.2130049999987"/>
  </r>
  <r>
    <x v="8"/>
    <n v="2"/>
    <n v="85"/>
    <s v="Stokes"/>
    <n v="0"/>
    <n v="0"/>
    <n v="0"/>
    <n v="0"/>
    <n v="17.478248000000004"/>
    <n v="48.120891999999998"/>
    <n v="126.05886499999998"/>
    <n v="252.11772999999971"/>
    <n v="0"/>
    <n v="0"/>
    <n v="702.63143700000057"/>
    <n v="1406.3843920000011"/>
    <n v="57.426002000000011"/>
    <n v="114.85200400000002"/>
    <n v="903.59455200000059"/>
    <n v="1706.6230140000007"/>
  </r>
  <r>
    <x v="9"/>
    <n v="3"/>
    <n v="4"/>
    <s v="Anson"/>
    <n v="0"/>
    <n v="0"/>
    <n v="0"/>
    <n v="0"/>
    <n v="53.067487999999983"/>
    <n v="157.40165400000001"/>
    <n v="72.749633000000031"/>
    <n v="145.49926599999992"/>
    <n v="0"/>
    <n v="0"/>
    <n v="649.89435300000036"/>
    <n v="1299.8034460000003"/>
    <n v="32.573716999999995"/>
    <n v="65.14743399999999"/>
    <n v="808.2851910000004"/>
    <n v="1602.7043660000004"/>
  </r>
  <r>
    <x v="9"/>
    <n v="1"/>
    <n v="13"/>
    <s v="Cabarrus"/>
    <n v="14.106959999999999"/>
    <n v="121.39485800000003"/>
    <n v="0"/>
    <n v="0"/>
    <n v="32.710065999999991"/>
    <n v="97.905533000000091"/>
    <n v="81.446744999999979"/>
    <n v="220.41739000000004"/>
    <n v="0"/>
    <n v="0"/>
    <n v="674.10789299999999"/>
    <n v="1396.9625220000019"/>
    <n v="13.618665000000005"/>
    <n v="27.237330000000011"/>
    <n v="815.99032899999997"/>
    <n v="1836.6803030000019"/>
  </r>
  <r>
    <x v="9"/>
    <n v="2"/>
    <n v="60"/>
    <s v="Mecklenburg"/>
    <n v="121.50544699999989"/>
    <n v="824.34105399999908"/>
    <n v="0"/>
    <n v="0"/>
    <n v="52.519935000000039"/>
    <n v="229.60861899999989"/>
    <n v="149.32224500000041"/>
    <n v="542.31805099999974"/>
    <n v="0"/>
    <n v="0"/>
    <n v="645.54741699999954"/>
    <n v="1473.9711800000043"/>
    <n v="11.1654"/>
    <n v="22.3308"/>
    <n v="980.06044399999985"/>
    <n v="3070.238904000003"/>
  </r>
  <r>
    <x v="9"/>
    <n v="1"/>
    <n v="84"/>
    <s v="Stanly"/>
    <n v="0"/>
    <n v="0"/>
    <n v="0"/>
    <n v="0"/>
    <n v="28.512863000000021"/>
    <n v="82.492916000000022"/>
    <n v="97.563848000000036"/>
    <n v="234.36526499999971"/>
    <n v="0"/>
    <n v="0"/>
    <n v="695.89655799999912"/>
    <n v="1394.5429079999983"/>
    <n v="23.085800999999996"/>
    <n v="46.171601999999993"/>
    <n v="845.05906999999911"/>
    <n v="1711.4010889999981"/>
  </r>
  <r>
    <x v="9"/>
    <n v="3"/>
    <n v="90"/>
    <s v="Union"/>
    <n v="0"/>
    <n v="0"/>
    <n v="0"/>
    <n v="0"/>
    <n v="70.787761000000003"/>
    <n v="270.35247700000031"/>
    <n v="121.59272800000011"/>
    <n v="253.1751050000002"/>
    <n v="0"/>
    <n v="0"/>
    <n v="1396.0014059999946"/>
    <n v="2807.6559859999902"/>
    <n v="20.186369999999997"/>
    <n v="40.372739999999993"/>
    <n v="1608.5682649999947"/>
    <n v="3331.1835679999908"/>
  </r>
  <r>
    <x v="10"/>
    <n v="1"/>
    <n v="3"/>
    <s v="Alleghany"/>
    <n v="0"/>
    <n v="0"/>
    <n v="0"/>
    <n v="0"/>
    <n v="31.947902000000006"/>
    <n v="63.895803999999998"/>
    <n v="52.633600000000044"/>
    <n v="105.36320000000003"/>
    <n v="0"/>
    <n v="0"/>
    <n v="302.64464000000049"/>
    <n v="605.23806900000113"/>
    <n v="60.57919399999998"/>
    <n v="121.15838799999996"/>
    <n v="447.80533600000052"/>
    <n v="774.49707300000114"/>
  </r>
  <r>
    <x v="10"/>
    <n v="3"/>
    <n v="5"/>
    <s v="Ashe"/>
    <n v="0"/>
    <n v="0"/>
    <n v="0"/>
    <n v="0"/>
    <n v="31.28084100000002"/>
    <n v="95.650125000000003"/>
    <n v="87.427805000000021"/>
    <n v="174.85560999999996"/>
    <n v="0"/>
    <n v="0"/>
    <n v="485.70816500000012"/>
    <n v="972.45431000000031"/>
    <n v="187.80731299999997"/>
    <n v="375.37042600000001"/>
    <n v="792.22412400000007"/>
    <n v="1242.9600450000003"/>
  </r>
  <r>
    <x v="10"/>
    <n v="2"/>
    <n v="6"/>
    <s v="Avery"/>
    <n v="0"/>
    <n v="0"/>
    <n v="0"/>
    <n v="0"/>
    <n v="44.697610999999981"/>
    <n v="91.538859999999843"/>
    <n v="42.16557600000003"/>
    <n v="88.78276300000006"/>
    <n v="0"/>
    <n v="0"/>
    <n v="197.8885499999999"/>
    <n v="395.77709999999979"/>
    <n v="50.444416999999994"/>
    <n v="100.88883399999997"/>
    <n v="335.19615399999992"/>
    <n v="576.09872299999972"/>
  </r>
  <r>
    <x v="10"/>
    <n v="2"/>
    <n v="14"/>
    <s v="Caldwell"/>
    <n v="0"/>
    <n v="0"/>
    <n v="0"/>
    <n v="0"/>
    <n v="66.158656000000107"/>
    <n v="213.4036430000001"/>
    <n v="44.489803000000016"/>
    <n v="91.007617999999979"/>
    <n v="7.8175519999999992"/>
    <n v="15.635103999999998"/>
    <n v="493.88581500000174"/>
    <n v="1007.8404000000025"/>
    <n v="74.26956899999999"/>
    <n v="148.53913799999998"/>
    <n v="686.62139500000194"/>
    <n v="1312.2516610000025"/>
  </r>
  <r>
    <x v="10"/>
    <n v="1"/>
    <n v="86"/>
    <s v="Surry"/>
    <n v="35.808081999999992"/>
    <n v="143.232328"/>
    <n v="0"/>
    <n v="0"/>
    <n v="58.500295000000051"/>
    <n v="174.67839099999998"/>
    <n v="81.48869999999981"/>
    <n v="177.8194339999998"/>
    <n v="0"/>
    <n v="0"/>
    <n v="900.11526999999683"/>
    <n v="1802.6695279999938"/>
    <n v="44.96115799999999"/>
    <n v="89.402210999999966"/>
    <n v="1120.8735049999968"/>
    <n v="2298.3996809999935"/>
  </r>
  <r>
    <x v="10"/>
    <n v="2"/>
    <n v="95"/>
    <s v="Watauga"/>
    <n v="0"/>
    <n v="0"/>
    <n v="0"/>
    <n v="0"/>
    <n v="56.728544999999926"/>
    <n v="165.28839399999998"/>
    <n v="34.362215999999954"/>
    <n v="75.613799000000014"/>
    <n v="0"/>
    <n v="0"/>
    <n v="364.83571700000078"/>
    <n v="731.43143400000167"/>
    <n v="112.83249299999996"/>
    <n v="225.42059599999996"/>
    <n v="568.75897100000066"/>
    <n v="972.33362700000168"/>
  </r>
  <r>
    <x v="10"/>
    <n v="3"/>
    <n v="97"/>
    <s v="Wilkes"/>
    <n v="0"/>
    <n v="0"/>
    <n v="0"/>
    <n v="0"/>
    <n v="49.145267000000011"/>
    <n v="174.57787500000015"/>
    <n v="101.25095099999997"/>
    <n v="225.6066180000004"/>
    <n v="0"/>
    <n v="0"/>
    <n v="993.74762799999769"/>
    <n v="1988.1043589999956"/>
    <n v="171.48812999999998"/>
    <n v="342.97625999999997"/>
    <n v="1315.6319759999976"/>
    <n v="2388.288851999996"/>
  </r>
  <r>
    <x v="10"/>
    <n v="1"/>
    <n v="99"/>
    <s v="Yadkin"/>
    <n v="13.754917999999998"/>
    <n v="55.019671999999993"/>
    <n v="0"/>
    <n v="0"/>
    <n v="53.440672999999961"/>
    <n v="150.95175999999989"/>
    <n v="23.514009999999999"/>
    <n v="49.848020000000012"/>
    <n v="0"/>
    <n v="0"/>
    <n v="596.04762199999971"/>
    <n v="1192.5616419999994"/>
    <n v="30.906882000000014"/>
    <n v="61.81376400000002"/>
    <n v="717.66410499999961"/>
    <n v="1448.3810939999994"/>
  </r>
  <r>
    <x v="11"/>
    <n v="2"/>
    <n v="2"/>
    <s v="Alexander"/>
    <n v="0"/>
    <n v="0"/>
    <n v="0"/>
    <n v="0"/>
    <n v="18.878387000000004"/>
    <n v="37.756774000000028"/>
    <n v="37.309325000000015"/>
    <n v="76.436896999999959"/>
    <n v="0"/>
    <n v="0"/>
    <n v="488.68970899999988"/>
    <n v="977.81141799999943"/>
    <n v="41.684238000000001"/>
    <n v="83.368476000000001"/>
    <n v="586.56165899999996"/>
    <n v="1092.0050889999993"/>
  </r>
  <r>
    <x v="11"/>
    <n v="3"/>
    <n v="18"/>
    <s v="Catawba"/>
    <n v="19.734192999999998"/>
    <n v="78.936771999999991"/>
    <n v="0"/>
    <n v="0"/>
    <n v="47.293656999999989"/>
    <n v="157.92264199999997"/>
    <n v="89.454725000000067"/>
    <n v="221.83522500000018"/>
    <n v="0"/>
    <n v="0"/>
    <n v="896.97482100000229"/>
    <n v="1841.9169720000061"/>
    <n v="11.761768999999999"/>
    <n v="23.523537999999999"/>
    <n v="1065.2191650000022"/>
    <n v="2300.6116110000062"/>
  </r>
  <r>
    <x v="11"/>
    <n v="1"/>
    <n v="23"/>
    <s v="Cleveland"/>
    <n v="8.2077810000000007"/>
    <n v="32.831124000000003"/>
    <n v="0"/>
    <n v="0"/>
    <n v="41.538874000000028"/>
    <n v="146.77498399999999"/>
    <n v="137.71508399999991"/>
    <n v="298.94159100000007"/>
    <n v="0"/>
    <n v="0"/>
    <n v="984.54843599999811"/>
    <n v="1982.6975769999942"/>
    <n v="35.992637000000009"/>
    <n v="71.985274000000018"/>
    <n v="1208.0028119999981"/>
    <n v="2461.2452759999942"/>
  </r>
  <r>
    <x v="11"/>
    <n v="1"/>
    <n v="36"/>
    <s v="Gaston"/>
    <n v="19.424980999999995"/>
    <n v="116.44139800000001"/>
    <n v="0"/>
    <n v="0"/>
    <n v="45.535478999999995"/>
    <n v="179.86202399999985"/>
    <n v="124.4283260000003"/>
    <n v="318.14441400000084"/>
    <n v="0"/>
    <n v="0"/>
    <n v="779.32281399999658"/>
    <n v="1601.974034999994"/>
    <n v="8.4963699999999953"/>
    <n v="16.992739999999991"/>
    <n v="977.20796999999686"/>
    <n v="2216.421870999995"/>
  </r>
  <r>
    <x v="11"/>
    <n v="2"/>
    <n v="49"/>
    <s v="Iredell"/>
    <n v="61.357383999999982"/>
    <n v="257.84255799999994"/>
    <n v="0"/>
    <n v="0"/>
    <n v="83.915093000000041"/>
    <n v="194.09135500000008"/>
    <n v="84.917383000000115"/>
    <n v="179.60879900000037"/>
    <n v="0"/>
    <n v="0"/>
    <n v="1243.4493659999994"/>
    <n v="2509.5427229999946"/>
    <n v="84.868067999999951"/>
    <n v="169.7361359999999"/>
    <n v="1558.5072939999995"/>
    <n v="3141.085434999995"/>
  </r>
  <r>
    <x v="11"/>
    <n v="3"/>
    <n v="55"/>
    <s v="Lincoln"/>
    <n v="0"/>
    <n v="0"/>
    <n v="0"/>
    <n v="0"/>
    <n v="23.354026000000001"/>
    <n v="68.779207000000014"/>
    <n v="103.18136100000005"/>
    <n v="241.83210200000022"/>
    <n v="0"/>
    <n v="0"/>
    <n v="698.31546599999888"/>
    <n v="1397.7951799999976"/>
    <n v="6.182391"/>
    <n v="12.364782"/>
    <n v="831.03324399999894"/>
    <n v="1708.4064889999977"/>
  </r>
  <r>
    <x v="12"/>
    <n v="2"/>
    <n v="11"/>
    <s v="Buncombe"/>
    <n v="50.406732999999953"/>
    <n v="219.53233000000009"/>
    <n v="0"/>
    <n v="0"/>
    <n v="92.901805999999993"/>
    <n v="318.00534200000021"/>
    <n v="97.776895000000181"/>
    <n v="233.12982200000064"/>
    <n v="4.4337090000000003"/>
    <n v="8.8674180000000007"/>
    <n v="937.04290299999832"/>
    <n v="1883.6210079999962"/>
    <n v="68.394825999999981"/>
    <n v="136.51110499999999"/>
    <n v="1250.9568719999984"/>
    <n v="2654.2885019999972"/>
  </r>
  <r>
    <x v="12"/>
    <n v="1"/>
    <n v="12"/>
    <s v="Burke"/>
    <n v="26.630560000000003"/>
    <n v="106.52223999999997"/>
    <n v="0"/>
    <n v="0"/>
    <n v="58.946504000000061"/>
    <n v="136.51917199999994"/>
    <n v="69.382564000000002"/>
    <n v="148.87564999999998"/>
    <n v="0"/>
    <n v="0"/>
    <n v="669.24444599999674"/>
    <n v="1343.2338409999943"/>
    <n v="30.519151999999988"/>
    <n v="61.038303999999975"/>
    <n v="854.72322599999677"/>
    <n v="1735.1509029999943"/>
  </r>
  <r>
    <x v="12"/>
    <n v="2"/>
    <n v="57"/>
    <s v="Madison"/>
    <n v="12.606171"/>
    <n v="66.410147999999992"/>
    <n v="0"/>
    <n v="0"/>
    <n v="46.468367999999963"/>
    <n v="116.54523899999998"/>
    <n v="69.707602999999992"/>
    <n v="141.27663399999997"/>
    <n v="0"/>
    <n v="0"/>
    <n v="430.38910800000082"/>
    <n v="862.12824400000159"/>
    <n v="90.698691999999994"/>
    <n v="181.39738399999999"/>
    <n v="649.86994200000072"/>
    <n v="1186.3602650000016"/>
  </r>
  <r>
    <x v="12"/>
    <n v="1"/>
    <n v="59"/>
    <s v="McDowell"/>
    <n v="26.151065999999997"/>
    <n v="114.87434800000003"/>
    <n v="0"/>
    <n v="0"/>
    <n v="66.12606700000002"/>
    <n v="168.78555499999987"/>
    <n v="46.976518000000091"/>
    <n v="94.071964000000051"/>
    <n v="0"/>
    <n v="0"/>
    <n v="416.07609100000019"/>
    <n v="838.81901599999992"/>
    <n v="29.580249000000002"/>
    <n v="59.160498000000004"/>
    <n v="584.90999100000033"/>
    <n v="1216.5508829999999"/>
  </r>
  <r>
    <x v="12"/>
    <n v="1"/>
    <n v="61"/>
    <s v="Mitchell"/>
    <n v="0"/>
    <n v="0"/>
    <n v="0"/>
    <n v="0"/>
    <n v="8.2766020000000005"/>
    <n v="28.702392"/>
    <n v="70.991069999999965"/>
    <n v="145.45715699999991"/>
    <n v="0"/>
    <n v="0"/>
    <n v="203.5233310000003"/>
    <n v="406.96494200000058"/>
    <n v="35.723951999999997"/>
    <n v="71.129896000000002"/>
    <n v="318.51495500000027"/>
    <n v="581.12449100000049"/>
  </r>
  <r>
    <x v="12"/>
    <n v="1"/>
    <n v="81"/>
    <s v="Rutherford"/>
    <n v="0"/>
    <n v="0"/>
    <n v="0"/>
    <n v="0"/>
    <n v="117.9195629999999"/>
    <n v="304.4033629999999"/>
    <n v="22.807462999999998"/>
    <n v="45.610252999999979"/>
    <n v="0"/>
    <n v="0"/>
    <n v="870.79312499999969"/>
    <n v="1746.9426139999987"/>
    <n v="50.956353000000028"/>
    <n v="101.91270600000006"/>
    <n v="1062.4765039999995"/>
    <n v="2096.9562299999984"/>
  </r>
  <r>
    <x v="12"/>
    <n v="2"/>
    <n v="100"/>
    <s v="Yancey"/>
    <n v="0"/>
    <n v="0"/>
    <n v="0"/>
    <n v="0"/>
    <n v="41.256250000000009"/>
    <n v="120.84204599999997"/>
    <n v="47.422371999999939"/>
    <n v="94.844743999999906"/>
    <n v="0"/>
    <n v="0"/>
    <n v="271.49704800000018"/>
    <n v="542.99409600000035"/>
    <n v="33.013994000000004"/>
    <n v="66.027988000000008"/>
    <n v="393.18966400000016"/>
    <n v="758.68088600000021"/>
  </r>
  <r>
    <x v="13"/>
    <n v="3"/>
    <n v="20"/>
    <s v="Cherokee"/>
    <n v="0"/>
    <n v="0"/>
    <n v="0"/>
    <n v="0"/>
    <n v="59.816041000000112"/>
    <n v="196.63751899999983"/>
    <n v="27.177144000000002"/>
    <n v="64.079192000000035"/>
    <n v="0"/>
    <n v="0"/>
    <n v="443.37625099999968"/>
    <n v="887.84176299999956"/>
    <n v="52.539213999999994"/>
    <n v="105.02992599999999"/>
    <n v="582.90864999999985"/>
    <n v="1148.5584739999995"/>
  </r>
  <r>
    <x v="13"/>
    <n v="3"/>
    <n v="22"/>
    <s v="Clay"/>
    <n v="0"/>
    <n v="0"/>
    <n v="0"/>
    <n v="0"/>
    <n v="28.848680000000005"/>
    <n v="64.525759999999977"/>
    <n v="8.017317000000002"/>
    <n v="16.034634000000004"/>
    <n v="0"/>
    <n v="0"/>
    <n v="190.81643699999995"/>
    <n v="381.6328739999999"/>
    <n v="20.404703999999999"/>
    <n v="40.809407999999998"/>
    <n v="248.08713799999995"/>
    <n v="462.19326799999988"/>
  </r>
  <r>
    <x v="13"/>
    <n v="3"/>
    <n v="38"/>
    <s v="Graham"/>
    <n v="0"/>
    <n v="0"/>
    <n v="0"/>
    <n v="0"/>
    <n v="27.239623999999999"/>
    <n v="54.479248000000034"/>
    <n v="61.172629999999984"/>
    <n v="132.93117000000001"/>
    <n v="0"/>
    <n v="0"/>
    <n v="163.04250399999992"/>
    <n v="326.08500799999985"/>
    <n v="21.200201999999997"/>
    <n v="42.400403999999995"/>
    <n v="272.6549599999999"/>
    <n v="513.49542599999995"/>
  </r>
  <r>
    <x v="13"/>
    <n v="2"/>
    <n v="44"/>
    <s v="Haywood"/>
    <n v="36.712000000000003"/>
    <n v="146.84799999999998"/>
    <n v="0"/>
    <n v="0"/>
    <n v="70.719030999999831"/>
    <n v="216.57344000000003"/>
    <n v="46.98449199999996"/>
    <n v="98.292640999999961"/>
    <n v="0"/>
    <n v="0"/>
    <n v="372.60706800000003"/>
    <n v="746.46264599999984"/>
    <n v="64.957382000000052"/>
    <n v="129.9147640000001"/>
    <n v="591.97997299999986"/>
    <n v="1208.1767269999998"/>
  </r>
  <r>
    <x v="13"/>
    <n v="1"/>
    <n v="45"/>
    <s v="Henderson"/>
    <n v="16.866970999999999"/>
    <n v="67.467883999999998"/>
    <n v="0"/>
    <n v="0"/>
    <n v="62.685131000000069"/>
    <n v="181.58937400000011"/>
    <n v="32.021896000000012"/>
    <n v="84.729830000000035"/>
    <n v="0"/>
    <n v="0"/>
    <n v="676.47986999999785"/>
    <n v="1359.0905709999959"/>
    <n v="87.178114000000036"/>
    <n v="174.35622800000007"/>
    <n v="875.23198199999797"/>
    <n v="1692.8776589999961"/>
  </r>
  <r>
    <x v="13"/>
    <n v="2"/>
    <n v="50"/>
    <s v="Jackson"/>
    <n v="0"/>
    <n v="0"/>
    <n v="0"/>
    <n v="0"/>
    <n v="65.851068000000026"/>
    <n v="208.87498100000042"/>
    <n v="58.124555999999984"/>
    <n v="129.77384799999996"/>
    <n v="0"/>
    <n v="0"/>
    <n v="357.49003799999855"/>
    <n v="715.09064199999705"/>
    <n v="98.628423000000154"/>
    <n v="197.25684600000028"/>
    <n v="580.0940849999987"/>
    <n v="1053.7394709999974"/>
  </r>
  <r>
    <x v="13"/>
    <n v="3"/>
    <n v="56"/>
    <s v="Macon"/>
    <n v="0"/>
    <n v="0"/>
    <n v="0"/>
    <n v="0"/>
    <n v="65.19989700000005"/>
    <n v="188.99428400000005"/>
    <n v="33.533284999999999"/>
    <n v="68.912917999999991"/>
    <n v="0"/>
    <n v="0"/>
    <n v="464.47401999999909"/>
    <n v="928.93246199999817"/>
    <n v="110.20932399999995"/>
    <n v="220.41864799999991"/>
    <n v="673.41652599999907"/>
    <n v="1186.8396639999983"/>
  </r>
  <r>
    <x v="13"/>
    <n v="1"/>
    <n v="75"/>
    <s v="Polk"/>
    <n v="13.121157000000002"/>
    <n v="52.484628000000015"/>
    <n v="0"/>
    <n v="0"/>
    <n v="22.810400999999992"/>
    <n v="70.591526000000002"/>
    <n v="34.605386999999986"/>
    <n v="69.210486000000003"/>
    <n v="0"/>
    <n v="0"/>
    <n v="330.44717599999939"/>
    <n v="660.89505199999905"/>
    <n v="27.731068"/>
    <n v="55.462136000000008"/>
    <n v="428.71518899999938"/>
    <n v="853.18169199999909"/>
  </r>
  <r>
    <x v="13"/>
    <n v="2"/>
    <n v="87"/>
    <s v="Swain"/>
    <n v="0"/>
    <n v="0"/>
    <n v="0"/>
    <n v="0"/>
    <n v="61.956772000000051"/>
    <n v="156.36504000000022"/>
    <n v="18.396111999999995"/>
    <n v="42.453848000000022"/>
    <n v="0"/>
    <n v="0"/>
    <n v="154.93429199999983"/>
    <n v="310.46895599999959"/>
    <n v="36.342600000000004"/>
    <n v="72.685200000000009"/>
    <n v="271.62977599999988"/>
    <n v="509.28784399999984"/>
  </r>
  <r>
    <x v="13"/>
    <n v="1"/>
    <n v="88"/>
    <s v="Transylvania"/>
    <n v="0"/>
    <n v="0"/>
    <n v="0"/>
    <n v="0"/>
    <n v="66.163720000000026"/>
    <n v="147.11791199999979"/>
    <n v="37.129201999999999"/>
    <n v="84.284651999999951"/>
    <n v="0"/>
    <n v="0"/>
    <n v="265.32992000000058"/>
    <n v="532.12488200000121"/>
    <n v="38.678181999999985"/>
    <n v="77.356363999999971"/>
    <n v="407.30102400000061"/>
    <n v="763.527446000000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15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4" indent="0" outline="1" outlineData="1" multipleFieldFilters="0" rowHeaderCaption="Division">
  <location ref="A3:Q18" firstHeaderRow="0" firstDataRow="1" firstDataCol="1"/>
  <pivotFields count="20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 defaultSubtotal="0"/>
    <pivotField dataField="1" numFmtId="164" showAll="0" defaultSubtota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16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</colItems>
  <dataFields count="16">
    <dataField name="Div Normal Interstate Paved Route Miles" fld="4" baseField="0" baseItem="10" numFmtId="4"/>
    <dataField name="Div Normal Interstate Paved Lane Miles" fld="5" baseField="0" baseItem="10" numFmtId="4"/>
    <dataField name="Div Business, Etc. Interstate Paved Route Miles" fld="6" baseField="0" baseItem="10" numFmtId="4"/>
    <dataField name="Div Business, Etc. Interstate Paved Lane Miles" fld="7" baseField="0" baseItem="10" numFmtId="4"/>
    <dataField name="Div US Paved Route Miles" fld="8" baseField="0" baseItem="10" numFmtId="4"/>
    <dataField name="Div US Paved Lane Miles" fld="9" baseField="0" baseItem="10" numFmtId="4"/>
    <dataField name="Div NC Paved Route Miles" fld="10" baseField="0" baseItem="10" numFmtId="4"/>
    <dataField name="Div NC Paved Lane Miles" fld="11" baseField="0" baseItem="10" numFmtId="4"/>
    <dataField name="Div NC Unpaved Route Miles" fld="12" baseField="0" baseItem="10" numFmtId="4"/>
    <dataField name="Div NC Unpaved Lane Miles" fld="13" baseField="0" baseItem="10" numFmtId="4"/>
    <dataField name="Div SR Paved Route Miles" fld="14" baseField="0" baseItem="10" numFmtId="4"/>
    <dataField name="Div SR Paved Lane Miles" fld="15" baseField="0" baseItem="10" numFmtId="4"/>
    <dataField name="Div SR Unpaved Route Miles" fld="16" baseField="0" baseItem="10" numFmtId="4"/>
    <dataField name="Div SR Unpaved Lane Miles" fld="17" baseField="0" baseItem="10" numFmtId="4"/>
    <dataField name="Div Total Miles" fld="18" baseField="0" baseItem="1" numFmtId="4"/>
    <dataField name="Div Total Paved Lane Miles" fld="19" baseField="0" baseItem="2" numFmtId="4"/>
  </dataFields>
  <formats count="36">
    <format dxfId="141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40">
      <pivotArea outline="0" collapsedLevelsAreSubtotals="1" fieldPosition="0"/>
    </format>
    <format dxfId="139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38">
      <pivotArea outline="0" collapsedLevelsAreSubtotals="1" fieldPosition="0"/>
    </format>
    <format dxfId="137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36">
      <pivotArea field="0" type="button" dataOnly="0" labelOnly="1" outline="0" axis="axisRow" fieldPosition="0"/>
    </format>
    <format dxfId="135">
      <pivotArea dataOnly="0" labelOnly="1" fieldPosition="0">
        <references count="1">
          <reference field="0" count="0"/>
        </references>
      </pivotArea>
    </format>
    <format dxfId="134">
      <pivotArea dataOnly="0" labelOnly="1" grandRow="1" outline="0" fieldPosition="0"/>
    </format>
    <format dxfId="133">
      <pivotArea field="0" type="button" dataOnly="0" labelOnly="1" outline="0" axis="axisRow" fieldPosition="0"/>
    </format>
    <format dxfId="132">
      <pivotArea dataOnly="0" labelOnly="1" fieldPosition="0">
        <references count="1">
          <reference field="0" count="0"/>
        </references>
      </pivotArea>
    </format>
    <format dxfId="131">
      <pivotArea outline="0" fieldPosition="0">
        <references count="1">
          <reference field="4294967294" count="1">
            <x v="0"/>
          </reference>
        </references>
      </pivotArea>
    </format>
    <format dxfId="130">
      <pivotArea outline="0" fieldPosition="0">
        <references count="1">
          <reference field="4294967294" count="1">
            <x v="1"/>
          </reference>
        </references>
      </pivotArea>
    </format>
    <format dxfId="129">
      <pivotArea outline="0" fieldPosition="0">
        <references count="1">
          <reference field="4294967294" count="1">
            <x v="2"/>
          </reference>
        </references>
      </pivotArea>
    </format>
    <format dxfId="128">
      <pivotArea outline="0" fieldPosition="0">
        <references count="1">
          <reference field="4294967294" count="1">
            <x v="3"/>
          </reference>
        </references>
      </pivotArea>
    </format>
    <format dxfId="127">
      <pivotArea outline="0" fieldPosition="0">
        <references count="1">
          <reference field="4294967294" count="1">
            <x v="4"/>
          </reference>
        </references>
      </pivotArea>
    </format>
    <format dxfId="126">
      <pivotArea outline="0" fieldPosition="0">
        <references count="1">
          <reference field="4294967294" count="1">
            <x v="5"/>
          </reference>
        </references>
      </pivotArea>
    </format>
    <format dxfId="125">
      <pivotArea outline="0" fieldPosition="0">
        <references count="1">
          <reference field="4294967294" count="1">
            <x v="6"/>
          </reference>
        </references>
      </pivotArea>
    </format>
    <format dxfId="124">
      <pivotArea outline="0" fieldPosition="0">
        <references count="1">
          <reference field="4294967294" count="1">
            <x v="7"/>
          </reference>
        </references>
      </pivotArea>
    </format>
    <format dxfId="123">
      <pivotArea outline="0" fieldPosition="0">
        <references count="1">
          <reference field="4294967294" count="1">
            <x v="9"/>
          </reference>
        </references>
      </pivotArea>
    </format>
    <format dxfId="122">
      <pivotArea outline="0" fieldPosition="0">
        <references count="1">
          <reference field="4294967294" count="1">
            <x v="8"/>
          </reference>
        </references>
      </pivotArea>
    </format>
    <format dxfId="121">
      <pivotArea outline="0" fieldPosition="0">
        <references count="1">
          <reference field="4294967294" count="1">
            <x v="10"/>
          </reference>
        </references>
      </pivotArea>
    </format>
    <format dxfId="120">
      <pivotArea outline="0" fieldPosition="0">
        <references count="1">
          <reference field="4294967294" count="1">
            <x v="11"/>
          </reference>
        </references>
      </pivotArea>
    </format>
    <format dxfId="119">
      <pivotArea outline="0" fieldPosition="0">
        <references count="1">
          <reference field="4294967294" count="1">
            <x v="12"/>
          </reference>
        </references>
      </pivotArea>
    </format>
    <format dxfId="118">
      <pivotArea outline="0" fieldPosition="0">
        <references count="1">
          <reference field="4294967294" count="1">
            <x v="13"/>
          </reference>
        </references>
      </pivotArea>
    </format>
    <format dxfId="117">
      <pivotArea type="all" dataOnly="0" outline="0" fieldPosition="0"/>
    </format>
    <format dxfId="116">
      <pivotArea type="all" dataOnly="0" outline="0" fieldPosition="0"/>
    </format>
    <format dxfId="115">
      <pivotArea outline="0" collapsedLevelsAreSubtotals="1" fieldPosition="0">
        <references count="1">
          <reference field="4294967294" count="1" selected="0">
            <x v="14"/>
          </reference>
        </references>
      </pivotArea>
    </format>
    <format dxfId="114">
      <pivotArea dataOnly="0" labelOnly="1" outline="0" fieldPosition="0">
        <references count="1">
          <reference field="4294967294" count="1">
            <x v="14"/>
          </reference>
        </references>
      </pivotArea>
    </format>
    <format dxfId="113">
      <pivotArea outline="0" collapsedLevelsAreSubtotals="1" fieldPosition="0">
        <references count="1">
          <reference field="4294967294" count="1" selected="0">
            <x v="14"/>
          </reference>
        </references>
      </pivotArea>
    </format>
    <format dxfId="112">
      <pivotArea dataOnly="0" labelOnly="1" outline="0" fieldPosition="0">
        <references count="1">
          <reference field="4294967294" count="1">
            <x v="14"/>
          </reference>
        </references>
      </pivotArea>
    </format>
    <format dxfId="111">
      <pivotArea outline="0" collapsedLevelsAreSubtotals="1" fieldPosition="0">
        <references count="1">
          <reference field="4294967294" count="1" selected="0">
            <x v="14"/>
          </reference>
        </references>
      </pivotArea>
    </format>
    <format dxfId="110">
      <pivotArea dataOnly="0" labelOnly="1" outline="0" fieldPosition="0">
        <references count="1">
          <reference field="4294967294" count="1">
            <x v="14"/>
          </reference>
        </references>
      </pivotArea>
    </format>
    <format dxfId="109">
      <pivotArea outline="0" fieldPosition="0">
        <references count="1">
          <reference field="4294967294" count="1">
            <x v="14"/>
          </reference>
        </references>
      </pivotArea>
    </format>
    <format dxfId="108">
      <pivotArea outline="0" collapsedLevelsAreSubtotals="1" fieldPosition="0">
        <references count="1">
          <reference field="4294967294" count="1" selected="0">
            <x v="15"/>
          </reference>
        </references>
      </pivotArea>
    </format>
    <format dxfId="107">
      <pivotArea dataOnly="0" labelOnly="1" outline="0" fieldPosition="0">
        <references count="1">
          <reference field="4294967294" count="1">
            <x v="15"/>
          </reference>
        </references>
      </pivotArea>
    </format>
    <format dxfId="106">
      <pivotArea outline="0" fieldPosition="0">
        <references count="1">
          <reference field="4294967294" count="1">
            <x v="15"/>
          </reference>
        </references>
      </pivotArea>
    </format>
  </formats>
  <pivotTableStyleInfo name="PivotStyleDark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T102" totalsRowCount="1" headerRowDxfId="150" dataDxfId="149" totalsRowDxfId="148" dataCellStyle="Normal_Sheet2">
  <autoFilter ref="A1:T101" xr:uid="{00000000-0009-0000-0100-000002000000}"/>
  <sortState xmlns:xlrd2="http://schemas.microsoft.com/office/spreadsheetml/2017/richdata2" ref="A2:T101">
    <sortCondition ref="A2:A101"/>
    <sortCondition ref="D2:D101"/>
  </sortState>
  <tableColumns count="20">
    <tableColumn id="1" xr3:uid="{00000000-0010-0000-0000-000001000000}" name="Division" dataDxfId="147" totalsRowDxfId="55"/>
    <tableColumn id="2" xr3:uid="{00000000-0010-0000-0000-000002000000}" name="District" dataDxfId="146" totalsRowDxfId="54"/>
    <tableColumn id="3" xr3:uid="{00000000-0010-0000-0000-000003000000}" name="County Number" dataDxfId="145" totalsRowDxfId="53"/>
    <tableColumn id="4" xr3:uid="{00000000-0010-0000-0000-000004000000}" name="County Name" dataDxfId="144" totalsRowDxfId="52"/>
    <tableColumn id="5" xr3:uid="{00000000-0010-0000-0000-000005000000}" name="Normal Interstate Paved Route Miles" totalsRowFunction="sum" dataDxfId="69" totalsRowDxfId="51"/>
    <tableColumn id="6" xr3:uid="{00000000-0010-0000-0000-000006000000}" name="Normal Interstate Paved Lane Miles" totalsRowFunction="sum" dataDxfId="68" totalsRowDxfId="50" dataCellStyle="Normal_Raw Data"/>
    <tableColumn id="7" xr3:uid="{00000000-0010-0000-0000-000007000000}" name="Business, Etc. Interstate Paved Route Miles" totalsRowFunction="sum" dataDxfId="67" totalsRowDxfId="49"/>
    <tableColumn id="8" xr3:uid="{00000000-0010-0000-0000-000008000000}" name="Business, Etc. Interstate Paved Lane Miles" totalsRowFunction="sum" dataDxfId="66" totalsRowDxfId="48"/>
    <tableColumn id="9" xr3:uid="{00000000-0010-0000-0000-000009000000}" name="US Paved Route Miles" totalsRowFunction="sum" dataDxfId="65" totalsRowDxfId="47" dataCellStyle="Normal_Sheet2"/>
    <tableColumn id="10" xr3:uid="{00000000-0010-0000-0000-00000A000000}" name="US Paved Lane Miles" totalsRowFunction="sum" dataDxfId="64" totalsRowDxfId="46" dataCellStyle="Normal_Sheet2"/>
    <tableColumn id="11" xr3:uid="{00000000-0010-0000-0000-00000B000000}" name="NC Paved Route Miles" totalsRowFunction="sum" dataDxfId="63" totalsRowDxfId="45" dataCellStyle="Normal_Sheet2"/>
    <tableColumn id="12" xr3:uid="{00000000-0010-0000-0000-00000C000000}" name="NC Paved Lane Miles" totalsRowFunction="sum" dataDxfId="62" totalsRowDxfId="44" dataCellStyle="Normal_Sheet2"/>
    <tableColumn id="13" xr3:uid="{00000000-0010-0000-0000-00000D000000}" name="NC Unpaved Route Miles" totalsRowFunction="sum" dataDxfId="61" totalsRowDxfId="43"/>
    <tableColumn id="14" xr3:uid="{00000000-0010-0000-0000-00000E000000}" name="NC Unpaved Lane Miles" totalsRowFunction="sum" dataDxfId="60" totalsRowDxfId="42"/>
    <tableColumn id="15" xr3:uid="{00000000-0010-0000-0000-00000F000000}" name="SR Paved Route Miles" totalsRowFunction="sum" dataDxfId="59" totalsRowDxfId="41" dataCellStyle="Normal_Sheet2"/>
    <tableColumn id="16" xr3:uid="{00000000-0010-0000-0000-000010000000}" name="SR Paved Lane Miles" totalsRowFunction="sum" dataDxfId="58" totalsRowDxfId="40" dataCellStyle="Normal_Sheet2"/>
    <tableColumn id="17" xr3:uid="{00000000-0010-0000-0000-000011000000}" name="SR Unpaved Route Miles" totalsRowFunction="sum" dataDxfId="57" totalsRowDxfId="39" dataCellStyle="Normal_Sheet2"/>
    <tableColumn id="18" xr3:uid="{00000000-0010-0000-0000-000012000000}" name="SR Unpaved Lane Miles" totalsRowFunction="sum" dataDxfId="56" totalsRowDxfId="38" dataCellStyle="Normal_Sheet2"/>
    <tableColumn id="19" xr3:uid="{00000000-0010-0000-0000-000013000000}" name="Total Miles" totalsRowFunction="sum" dataDxfId="143" totalsRowDxfId="37" dataCellStyle="Normal_Sheet2">
      <calculatedColumnFormula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calculatedColumnFormula>
    </tableColumn>
    <tableColumn id="20" xr3:uid="{00000000-0010-0000-0000-000014000000}" name="Total Lane Miles" totalsRowFunction="sum" dataDxfId="142" totalsRowDxfId="36" dataCellStyle="Normal_Sheet2">
      <calculatedColumnFormula>SUM(Table2[[#This Row],[Normal Interstate Paved Lane Miles]],Table2[[#This Row],[Business, Etc. Interstate Paved Lane Miles]],Table2[[#This Row],[US Paved Lane Miles]],Table2[[#This Row],[NC Paved Lane Miles]],Table2[[#This Row],[SR Paved Lane Miles]])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2"/>
  <sheetViews>
    <sheetView tabSelected="1" workbookViewId="0">
      <pane ySplit="1" topLeftCell="A2" activePane="bottomLeft" state="frozen"/>
      <selection pane="bottomLeft" activeCell="O110" sqref="O110"/>
    </sheetView>
  </sheetViews>
  <sheetFormatPr defaultRowHeight="14.5" x14ac:dyDescent="0.35"/>
  <cols>
    <col min="1" max="1" width="8.1796875" style="2" customWidth="1"/>
    <col min="2" max="2" width="7.7265625" style="2" customWidth="1"/>
    <col min="3" max="3" width="8.81640625" style="2" customWidth="1"/>
    <col min="4" max="4" width="14" style="2" customWidth="1"/>
    <col min="5" max="18" width="11.7265625" style="5" customWidth="1"/>
    <col min="19" max="20" width="11.7265625" customWidth="1"/>
  </cols>
  <sheetData>
    <row r="1" spans="1:20" s="1" customFormat="1" ht="60" customHeight="1" x14ac:dyDescent="0.35">
      <c r="A1" s="1" t="s">
        <v>0</v>
      </c>
      <c r="B1" s="1" t="s">
        <v>1</v>
      </c>
      <c r="C1" s="1" t="s">
        <v>102</v>
      </c>
      <c r="D1" s="1" t="s">
        <v>103</v>
      </c>
      <c r="E1" s="4" t="s">
        <v>116</v>
      </c>
      <c r="F1" s="4" t="s">
        <v>117</v>
      </c>
      <c r="G1" s="4" t="s">
        <v>114</v>
      </c>
      <c r="H1" s="4" t="s">
        <v>115</v>
      </c>
      <c r="I1" s="4" t="s">
        <v>112</v>
      </c>
      <c r="J1" s="4" t="s">
        <v>113</v>
      </c>
      <c r="K1" s="4" t="s">
        <v>110</v>
      </c>
      <c r="L1" s="4" t="s">
        <v>111</v>
      </c>
      <c r="M1" s="4" t="s">
        <v>108</v>
      </c>
      <c r="N1" s="4" t="s">
        <v>109</v>
      </c>
      <c r="O1" s="4" t="s">
        <v>106</v>
      </c>
      <c r="P1" s="4" t="s">
        <v>107</v>
      </c>
      <c r="Q1" s="4" t="s">
        <v>104</v>
      </c>
      <c r="R1" s="4" t="s">
        <v>105</v>
      </c>
      <c r="S1" s="8" t="s">
        <v>120</v>
      </c>
      <c r="T1" s="8" t="s">
        <v>119</v>
      </c>
    </row>
    <row r="2" spans="1:20" x14ac:dyDescent="0.35">
      <c r="A2" s="2">
        <v>1</v>
      </c>
      <c r="B2" s="2">
        <v>2</v>
      </c>
      <c r="C2" s="2">
        <v>8</v>
      </c>
      <c r="D2" s="2" t="s">
        <v>8</v>
      </c>
      <c r="E2" s="11">
        <v>0</v>
      </c>
      <c r="F2" s="11">
        <v>0</v>
      </c>
      <c r="G2" s="11">
        <v>0</v>
      </c>
      <c r="H2" s="11">
        <v>0</v>
      </c>
      <c r="I2" s="11">
        <v>55.195574000000022</v>
      </c>
      <c r="J2" s="11">
        <v>166.81301999999994</v>
      </c>
      <c r="K2" s="11">
        <v>108.21661399999999</v>
      </c>
      <c r="L2" s="11">
        <v>216.43322800000018</v>
      </c>
      <c r="M2" s="11">
        <v>0</v>
      </c>
      <c r="N2" s="11">
        <v>0</v>
      </c>
      <c r="O2" s="11">
        <v>427.06286999999952</v>
      </c>
      <c r="P2" s="11">
        <v>854.12573999999904</v>
      </c>
      <c r="Q2" s="11">
        <v>57.750198999999995</v>
      </c>
      <c r="R2" s="11">
        <v>115.50039799999999</v>
      </c>
      <c r="S2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648.22525699999949</v>
      </c>
      <c r="T2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1237.3719879999992</v>
      </c>
    </row>
    <row r="3" spans="1:20" x14ac:dyDescent="0.35">
      <c r="A3" s="2">
        <v>1</v>
      </c>
      <c r="B3" s="2">
        <v>1</v>
      </c>
      <c r="C3" s="2">
        <v>15</v>
      </c>
      <c r="D3" s="2" t="s">
        <v>2</v>
      </c>
      <c r="E3" s="11">
        <v>0</v>
      </c>
      <c r="F3" s="11">
        <v>0</v>
      </c>
      <c r="G3" s="11">
        <v>0</v>
      </c>
      <c r="H3" s="11">
        <v>0</v>
      </c>
      <c r="I3" s="11">
        <v>19.829141000000007</v>
      </c>
      <c r="J3" s="11">
        <v>69.678794999999994</v>
      </c>
      <c r="K3" s="11">
        <v>26.723892999999997</v>
      </c>
      <c r="L3" s="11">
        <v>53.447785999999994</v>
      </c>
      <c r="M3" s="11">
        <v>0</v>
      </c>
      <c r="N3" s="11">
        <v>0</v>
      </c>
      <c r="O3" s="11">
        <v>155.1794809999999</v>
      </c>
      <c r="P3" s="11">
        <v>310.26801199999977</v>
      </c>
      <c r="Q3" s="11">
        <v>12.669656999999996</v>
      </c>
      <c r="R3" s="11">
        <v>25.339313999999991</v>
      </c>
      <c r="S3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214.40217199999989</v>
      </c>
      <c r="T3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433.39459299999976</v>
      </c>
    </row>
    <row r="4" spans="1:20" x14ac:dyDescent="0.35">
      <c r="A4" s="2">
        <v>1</v>
      </c>
      <c r="B4" s="2">
        <v>3</v>
      </c>
      <c r="C4" s="2">
        <v>21</v>
      </c>
      <c r="D4" s="2" t="s">
        <v>11</v>
      </c>
      <c r="E4" s="11">
        <v>0</v>
      </c>
      <c r="F4" s="11">
        <v>0</v>
      </c>
      <c r="G4" s="11">
        <v>0</v>
      </c>
      <c r="H4" s="11">
        <v>0</v>
      </c>
      <c r="I4" s="11">
        <v>15.963339000000003</v>
      </c>
      <c r="J4" s="11">
        <v>51.69292100000002</v>
      </c>
      <c r="K4" s="11">
        <v>43.974098999999939</v>
      </c>
      <c r="L4" s="11">
        <v>89.703284999999909</v>
      </c>
      <c r="M4" s="11">
        <v>0</v>
      </c>
      <c r="N4" s="11">
        <v>0</v>
      </c>
      <c r="O4" s="11">
        <v>188.0635509999999</v>
      </c>
      <c r="P4" s="11">
        <v>376.38310199999978</v>
      </c>
      <c r="Q4" s="11">
        <v>11.683780000000002</v>
      </c>
      <c r="R4" s="11">
        <v>23.367560000000005</v>
      </c>
      <c r="S4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259.68476899999985</v>
      </c>
      <c r="T4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517.77930799999967</v>
      </c>
    </row>
    <row r="5" spans="1:20" x14ac:dyDescent="0.35">
      <c r="A5" s="2">
        <v>1</v>
      </c>
      <c r="B5" s="2">
        <v>1</v>
      </c>
      <c r="C5" s="2">
        <v>27</v>
      </c>
      <c r="D5" s="2" t="s">
        <v>3</v>
      </c>
      <c r="E5" s="11">
        <v>0</v>
      </c>
      <c r="F5" s="11">
        <v>0</v>
      </c>
      <c r="G5" s="11">
        <v>0</v>
      </c>
      <c r="H5" s="11">
        <v>0</v>
      </c>
      <c r="I5" s="11">
        <v>34.385640000000002</v>
      </c>
      <c r="J5" s="11">
        <v>120.73108399999997</v>
      </c>
      <c r="K5" s="11">
        <v>47.643634999999996</v>
      </c>
      <c r="L5" s="11">
        <v>131.99350799999991</v>
      </c>
      <c r="M5" s="11">
        <v>0</v>
      </c>
      <c r="N5" s="11">
        <v>0</v>
      </c>
      <c r="O5" s="11">
        <v>228.32161900000011</v>
      </c>
      <c r="P5" s="11">
        <v>456.52636000000018</v>
      </c>
      <c r="Q5" s="11">
        <v>14.176050999999999</v>
      </c>
      <c r="R5" s="11">
        <v>28.352101999999999</v>
      </c>
      <c r="S5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324.52694500000007</v>
      </c>
      <c r="T5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709.2509520000001</v>
      </c>
    </row>
    <row r="6" spans="1:20" x14ac:dyDescent="0.35">
      <c r="A6" s="2">
        <v>1</v>
      </c>
      <c r="B6" s="2">
        <v>1</v>
      </c>
      <c r="C6" s="2">
        <v>28</v>
      </c>
      <c r="D6" s="2" t="s">
        <v>4</v>
      </c>
      <c r="E6" s="11">
        <v>0</v>
      </c>
      <c r="F6" s="11">
        <v>0</v>
      </c>
      <c r="G6" s="11">
        <v>0</v>
      </c>
      <c r="H6" s="11">
        <v>0</v>
      </c>
      <c r="I6" s="11">
        <v>78.555341999999968</v>
      </c>
      <c r="J6" s="11">
        <v>215.96804400000005</v>
      </c>
      <c r="K6" s="11">
        <v>85.401355999999936</v>
      </c>
      <c r="L6" s="11">
        <v>170.97018999999989</v>
      </c>
      <c r="M6" s="11">
        <v>0</v>
      </c>
      <c r="N6" s="11">
        <v>0</v>
      </c>
      <c r="O6" s="11">
        <v>126.32350699999985</v>
      </c>
      <c r="P6" s="11">
        <v>252.94049699999968</v>
      </c>
      <c r="Q6" s="11">
        <v>5.5367949999999997</v>
      </c>
      <c r="R6" s="11">
        <v>11.073589999999999</v>
      </c>
      <c r="S6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295.81699999999972</v>
      </c>
      <c r="T6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639.87873099999968</v>
      </c>
    </row>
    <row r="7" spans="1:20" x14ac:dyDescent="0.35">
      <c r="A7" s="2">
        <v>1</v>
      </c>
      <c r="B7" s="2">
        <v>1</v>
      </c>
      <c r="C7" s="2">
        <v>37</v>
      </c>
      <c r="D7" s="2" t="s">
        <v>5</v>
      </c>
      <c r="E7" s="11">
        <v>0</v>
      </c>
      <c r="F7" s="11">
        <v>0</v>
      </c>
      <c r="G7" s="11">
        <v>0</v>
      </c>
      <c r="H7" s="11">
        <v>0</v>
      </c>
      <c r="I7" s="11">
        <v>42.057579999999994</v>
      </c>
      <c r="J7" s="11">
        <v>95.902445999999983</v>
      </c>
      <c r="K7" s="11">
        <v>41.857055000000024</v>
      </c>
      <c r="L7" s="11">
        <v>83.714110000000048</v>
      </c>
      <c r="M7" s="11">
        <v>0</v>
      </c>
      <c r="N7" s="11">
        <v>0</v>
      </c>
      <c r="O7" s="11">
        <v>247.37634899999989</v>
      </c>
      <c r="P7" s="11">
        <v>494.5476979999998</v>
      </c>
      <c r="Q7" s="11">
        <v>32.007784000000001</v>
      </c>
      <c r="R7" s="11">
        <v>64.015568000000002</v>
      </c>
      <c r="S7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363.29876799999994</v>
      </c>
      <c r="T7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674.1642539999998</v>
      </c>
    </row>
    <row r="8" spans="1:20" x14ac:dyDescent="0.35">
      <c r="A8" s="2">
        <v>1</v>
      </c>
      <c r="B8" s="2">
        <v>2</v>
      </c>
      <c r="C8" s="2">
        <v>46</v>
      </c>
      <c r="D8" s="2" t="s">
        <v>9</v>
      </c>
      <c r="E8" s="11">
        <v>0</v>
      </c>
      <c r="F8" s="11">
        <v>0</v>
      </c>
      <c r="G8" s="11">
        <v>0</v>
      </c>
      <c r="H8" s="11">
        <v>0</v>
      </c>
      <c r="I8" s="11">
        <v>40.722059000000009</v>
      </c>
      <c r="J8" s="11">
        <v>109.66187400000004</v>
      </c>
      <c r="K8" s="11">
        <v>79.41128400000008</v>
      </c>
      <c r="L8" s="11">
        <v>158.74023600000018</v>
      </c>
      <c r="M8" s="11">
        <v>0</v>
      </c>
      <c r="N8" s="11">
        <v>0</v>
      </c>
      <c r="O8" s="11">
        <v>306.61122200000005</v>
      </c>
      <c r="P8" s="11">
        <v>613.34586900000011</v>
      </c>
      <c r="Q8" s="11">
        <v>20.469420000000007</v>
      </c>
      <c r="R8" s="11">
        <v>40.938840000000013</v>
      </c>
      <c r="S8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447.21398500000015</v>
      </c>
      <c r="T8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881.74797900000033</v>
      </c>
    </row>
    <row r="9" spans="1:20" x14ac:dyDescent="0.35">
      <c r="A9" s="2">
        <v>1</v>
      </c>
      <c r="B9" s="2">
        <v>3</v>
      </c>
      <c r="C9" s="2">
        <v>48</v>
      </c>
      <c r="D9" s="2" t="s">
        <v>12</v>
      </c>
      <c r="E9" s="11">
        <v>0</v>
      </c>
      <c r="F9" s="11">
        <v>0</v>
      </c>
      <c r="G9" s="11">
        <v>0</v>
      </c>
      <c r="H9" s="11">
        <v>0</v>
      </c>
      <c r="I9" s="11">
        <v>51.940711999999998</v>
      </c>
      <c r="J9" s="11">
        <v>103.88142399999997</v>
      </c>
      <c r="K9" s="11">
        <v>39.855512999999995</v>
      </c>
      <c r="L9" s="11">
        <v>79.672646999999984</v>
      </c>
      <c r="M9" s="11">
        <v>0</v>
      </c>
      <c r="N9" s="11">
        <v>0</v>
      </c>
      <c r="O9" s="11">
        <v>164.13643999999988</v>
      </c>
      <c r="P9" s="11">
        <v>328.27287999999982</v>
      </c>
      <c r="Q9" s="11">
        <v>25.295138999999999</v>
      </c>
      <c r="R9" s="11">
        <v>50.590277999999998</v>
      </c>
      <c r="S9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281.22780399999988</v>
      </c>
      <c r="T9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511.82695099999978</v>
      </c>
    </row>
    <row r="10" spans="1:20" x14ac:dyDescent="0.35">
      <c r="A10" s="2">
        <v>1</v>
      </c>
      <c r="B10" s="2">
        <v>3</v>
      </c>
      <c r="C10" s="2">
        <v>58</v>
      </c>
      <c r="D10" s="2" t="s">
        <v>13</v>
      </c>
      <c r="E10" s="11">
        <v>0</v>
      </c>
      <c r="F10" s="11">
        <v>0</v>
      </c>
      <c r="G10" s="11">
        <v>0</v>
      </c>
      <c r="H10" s="11">
        <v>0</v>
      </c>
      <c r="I10" s="11">
        <v>67.64789200000007</v>
      </c>
      <c r="J10" s="11">
        <v>221.83866200000017</v>
      </c>
      <c r="K10" s="11">
        <v>91.105087999999952</v>
      </c>
      <c r="L10" s="11">
        <v>182.21017600000005</v>
      </c>
      <c r="M10" s="11">
        <v>0</v>
      </c>
      <c r="N10" s="11">
        <v>0</v>
      </c>
      <c r="O10" s="11">
        <v>384.75803400000041</v>
      </c>
      <c r="P10" s="11">
        <v>770.02767400000084</v>
      </c>
      <c r="Q10" s="11">
        <v>31.152503999999993</v>
      </c>
      <c r="R10" s="11">
        <v>62.305007999999987</v>
      </c>
      <c r="S10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574.66351800000041</v>
      </c>
      <c r="T10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1174.076512000001</v>
      </c>
    </row>
    <row r="11" spans="1:20" x14ac:dyDescent="0.35">
      <c r="A11" s="2">
        <v>1</v>
      </c>
      <c r="B11" s="2">
        <v>2</v>
      </c>
      <c r="C11" s="2">
        <v>66</v>
      </c>
      <c r="D11" s="2" t="s">
        <v>10</v>
      </c>
      <c r="E11" s="11">
        <v>7.5007330000000003</v>
      </c>
      <c r="F11" s="11">
        <v>30.002932000000001</v>
      </c>
      <c r="G11" s="11">
        <v>0</v>
      </c>
      <c r="H11" s="11">
        <v>0</v>
      </c>
      <c r="I11" s="11">
        <v>59.974945999999989</v>
      </c>
      <c r="J11" s="11">
        <v>121.14042800000011</v>
      </c>
      <c r="K11" s="11">
        <v>92.562031000000005</v>
      </c>
      <c r="L11" s="11">
        <v>185.52641599999993</v>
      </c>
      <c r="M11" s="11">
        <v>0</v>
      </c>
      <c r="N11" s="11">
        <v>0</v>
      </c>
      <c r="O11" s="11">
        <v>417.69955200000049</v>
      </c>
      <c r="P11" s="11">
        <v>835.43797400000108</v>
      </c>
      <c r="Q11" s="11">
        <v>29.174415999999997</v>
      </c>
      <c r="R11" s="11">
        <v>58.348831999999994</v>
      </c>
      <c r="S11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606.91167800000051</v>
      </c>
      <c r="T11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1172.107750000001</v>
      </c>
    </row>
    <row r="12" spans="1:20" x14ac:dyDescent="0.35">
      <c r="A12" s="2">
        <v>1</v>
      </c>
      <c r="B12" s="2">
        <v>1</v>
      </c>
      <c r="C12" s="2">
        <v>70</v>
      </c>
      <c r="D12" s="2" t="s">
        <v>6</v>
      </c>
      <c r="E12" s="11">
        <v>0</v>
      </c>
      <c r="F12" s="11">
        <v>0</v>
      </c>
      <c r="G12" s="11">
        <v>0</v>
      </c>
      <c r="H12" s="11">
        <v>0</v>
      </c>
      <c r="I12" s="11">
        <v>39.907183000000011</v>
      </c>
      <c r="J12" s="11">
        <v>141.62345499999998</v>
      </c>
      <c r="K12" s="11">
        <v>21.042999999999996</v>
      </c>
      <c r="L12" s="11">
        <v>56.515862000000006</v>
      </c>
      <c r="M12" s="11">
        <v>0</v>
      </c>
      <c r="N12" s="11">
        <v>0</v>
      </c>
      <c r="O12" s="11">
        <v>279.49898200000001</v>
      </c>
      <c r="P12" s="11">
        <v>560.47585900000013</v>
      </c>
      <c r="Q12" s="11">
        <v>19.763078000000004</v>
      </c>
      <c r="R12" s="11">
        <v>39.242156000000001</v>
      </c>
      <c r="S12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360.212243</v>
      </c>
      <c r="T12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758.61517600000013</v>
      </c>
    </row>
    <row r="13" spans="1:20" x14ac:dyDescent="0.35">
      <c r="A13" s="2">
        <v>1</v>
      </c>
      <c r="B13" s="2">
        <v>1</v>
      </c>
      <c r="C13" s="2">
        <v>72</v>
      </c>
      <c r="D13" s="2" t="s">
        <v>7</v>
      </c>
      <c r="E13" s="11">
        <v>0</v>
      </c>
      <c r="F13" s="11">
        <v>0</v>
      </c>
      <c r="G13" s="11">
        <v>0</v>
      </c>
      <c r="H13" s="11">
        <v>0</v>
      </c>
      <c r="I13" s="11">
        <v>21.144082000000015</v>
      </c>
      <c r="J13" s="11">
        <v>76.804304000000016</v>
      </c>
      <c r="K13" s="11">
        <v>10.040085000000001</v>
      </c>
      <c r="L13" s="11">
        <v>20.080169999999995</v>
      </c>
      <c r="M13" s="11">
        <v>0</v>
      </c>
      <c r="N13" s="11">
        <v>0</v>
      </c>
      <c r="O13" s="11">
        <v>280.24085800000023</v>
      </c>
      <c r="P13" s="11">
        <v>561.09609400000033</v>
      </c>
      <c r="Q13" s="11">
        <v>11.827030999999998</v>
      </c>
      <c r="R13" s="11">
        <v>23.654061999999996</v>
      </c>
      <c r="S13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323.25205600000021</v>
      </c>
      <c r="T13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657.9805680000004</v>
      </c>
    </row>
    <row r="14" spans="1:20" x14ac:dyDescent="0.35">
      <c r="A14" s="2">
        <v>1</v>
      </c>
      <c r="B14" s="2">
        <v>3</v>
      </c>
      <c r="C14" s="2">
        <v>89</v>
      </c>
      <c r="D14" s="2" t="s">
        <v>14</v>
      </c>
      <c r="E14" s="11">
        <v>0</v>
      </c>
      <c r="F14" s="11">
        <v>0</v>
      </c>
      <c r="G14" s="11">
        <v>0</v>
      </c>
      <c r="H14" s="11">
        <v>0</v>
      </c>
      <c r="I14" s="11">
        <v>22.706271000000001</v>
      </c>
      <c r="J14" s="11">
        <v>62.605785000000004</v>
      </c>
      <c r="K14" s="11">
        <v>30.156797999999998</v>
      </c>
      <c r="L14" s="11">
        <v>60.313595999999997</v>
      </c>
      <c r="M14" s="11">
        <v>0</v>
      </c>
      <c r="N14" s="11">
        <v>0</v>
      </c>
      <c r="O14" s="11">
        <v>123.26786300000003</v>
      </c>
      <c r="P14" s="11">
        <v>246.53572600000004</v>
      </c>
      <c r="Q14" s="11">
        <v>21.367032999999999</v>
      </c>
      <c r="R14" s="11">
        <v>42.734065999999999</v>
      </c>
      <c r="S14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197.49796500000002</v>
      </c>
      <c r="T14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369.45510700000005</v>
      </c>
    </row>
    <row r="15" spans="1:20" x14ac:dyDescent="0.35">
      <c r="A15" s="2">
        <v>1</v>
      </c>
      <c r="B15" s="2">
        <v>3</v>
      </c>
      <c r="C15" s="2">
        <v>94</v>
      </c>
      <c r="D15" s="2" t="s">
        <v>15</v>
      </c>
      <c r="E15" s="11">
        <v>0</v>
      </c>
      <c r="F15" s="11">
        <v>0</v>
      </c>
      <c r="G15" s="11">
        <v>0</v>
      </c>
      <c r="H15" s="11">
        <v>0</v>
      </c>
      <c r="I15" s="11">
        <v>26.422261000000002</v>
      </c>
      <c r="J15" s="11">
        <v>105.68904400000002</v>
      </c>
      <c r="K15" s="11">
        <v>64.061807999999999</v>
      </c>
      <c r="L15" s="11">
        <v>128.12361599999991</v>
      </c>
      <c r="M15" s="11">
        <v>0</v>
      </c>
      <c r="N15" s="11">
        <v>0</v>
      </c>
      <c r="O15" s="11">
        <v>202.28285099999999</v>
      </c>
      <c r="P15" s="11">
        <v>404.44570200000004</v>
      </c>
      <c r="Q15" s="11">
        <v>23.860653000000003</v>
      </c>
      <c r="R15" s="11">
        <v>47.721306000000006</v>
      </c>
      <c r="S15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316.62757300000004</v>
      </c>
      <c r="T15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638.25836200000003</v>
      </c>
    </row>
    <row r="16" spans="1:20" x14ac:dyDescent="0.35">
      <c r="A16" s="2">
        <v>2</v>
      </c>
      <c r="B16" s="2">
        <v>1</v>
      </c>
      <c r="C16" s="2">
        <v>7</v>
      </c>
      <c r="D16" s="2" t="s">
        <v>16</v>
      </c>
      <c r="E16" s="11">
        <v>0</v>
      </c>
      <c r="F16" s="11">
        <v>0</v>
      </c>
      <c r="G16" s="11">
        <v>0</v>
      </c>
      <c r="H16" s="11">
        <v>0</v>
      </c>
      <c r="I16" s="11">
        <v>71.816729000000009</v>
      </c>
      <c r="J16" s="11">
        <v>201.65055400000008</v>
      </c>
      <c r="K16" s="11">
        <v>120.25527800000015</v>
      </c>
      <c r="L16" s="11">
        <v>245.03310200000007</v>
      </c>
      <c r="M16" s="11">
        <v>0</v>
      </c>
      <c r="N16" s="11">
        <v>0</v>
      </c>
      <c r="O16" s="11">
        <v>646.30911500000059</v>
      </c>
      <c r="P16" s="11">
        <v>1302.2432450000006</v>
      </c>
      <c r="Q16" s="11">
        <v>54.399713000000013</v>
      </c>
      <c r="R16" s="11">
        <v>108.79942600000003</v>
      </c>
      <c r="S16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892.78083500000071</v>
      </c>
      <c r="T16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1748.9269010000007</v>
      </c>
    </row>
    <row r="17" spans="1:20" x14ac:dyDescent="0.35">
      <c r="A17" s="2">
        <v>2</v>
      </c>
      <c r="B17" s="2">
        <v>2</v>
      </c>
      <c r="C17" s="2">
        <v>16</v>
      </c>
      <c r="D17" s="2" t="s">
        <v>18</v>
      </c>
      <c r="E17" s="11">
        <v>0</v>
      </c>
      <c r="F17" s="11">
        <v>0</v>
      </c>
      <c r="G17" s="11">
        <v>0</v>
      </c>
      <c r="H17" s="11">
        <v>0</v>
      </c>
      <c r="I17" s="11">
        <v>48.405462000000014</v>
      </c>
      <c r="J17" s="11">
        <v>136.2769490000002</v>
      </c>
      <c r="K17" s="11">
        <v>77.163052000000022</v>
      </c>
      <c r="L17" s="11">
        <v>195.99851200000003</v>
      </c>
      <c r="M17" s="11">
        <v>0</v>
      </c>
      <c r="N17" s="11">
        <v>0</v>
      </c>
      <c r="O17" s="11">
        <v>293.89090499999975</v>
      </c>
      <c r="P17" s="11">
        <v>598.42042899999956</v>
      </c>
      <c r="Q17" s="11">
        <v>9.5912660000000027</v>
      </c>
      <c r="R17" s="11">
        <v>18.857202000000008</v>
      </c>
      <c r="S17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429.05068499999982</v>
      </c>
      <c r="T17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930.69588999999974</v>
      </c>
    </row>
    <row r="18" spans="1:20" x14ac:dyDescent="0.35">
      <c r="A18" s="2">
        <v>2</v>
      </c>
      <c r="B18" s="2">
        <v>2</v>
      </c>
      <c r="C18" s="2">
        <v>25</v>
      </c>
      <c r="D18" s="2" t="s">
        <v>19</v>
      </c>
      <c r="E18" s="11">
        <v>0</v>
      </c>
      <c r="F18" s="11">
        <v>0</v>
      </c>
      <c r="G18" s="11">
        <v>0</v>
      </c>
      <c r="H18" s="11">
        <v>0</v>
      </c>
      <c r="I18" s="11">
        <v>78.379742000000007</v>
      </c>
      <c r="J18" s="11">
        <v>273.11219199999999</v>
      </c>
      <c r="K18" s="11">
        <v>77.931011000000026</v>
      </c>
      <c r="L18" s="11">
        <v>175.7048999999999</v>
      </c>
      <c r="M18" s="11">
        <v>0</v>
      </c>
      <c r="N18" s="11">
        <v>0</v>
      </c>
      <c r="O18" s="11">
        <v>572.81805299999758</v>
      </c>
      <c r="P18" s="11">
        <v>1160.4077639999948</v>
      </c>
      <c r="Q18" s="11">
        <v>40.410536999999998</v>
      </c>
      <c r="R18" s="11">
        <v>80.631073999999998</v>
      </c>
      <c r="S18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769.53934299999764</v>
      </c>
      <c r="T18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1609.2248559999948</v>
      </c>
    </row>
    <row r="19" spans="1:20" x14ac:dyDescent="0.35">
      <c r="A19" s="2">
        <v>2</v>
      </c>
      <c r="B19" s="2">
        <v>3</v>
      </c>
      <c r="C19" s="2">
        <v>40</v>
      </c>
      <c r="D19" s="2" t="s">
        <v>21</v>
      </c>
      <c r="E19" s="11">
        <v>4.1787279999999987</v>
      </c>
      <c r="F19" s="11">
        <v>16.714912000000002</v>
      </c>
      <c r="G19" s="11">
        <v>0</v>
      </c>
      <c r="H19" s="11">
        <v>0</v>
      </c>
      <c r="I19" s="11">
        <v>35.749183999999993</v>
      </c>
      <c r="J19" s="11">
        <v>72.232427999999956</v>
      </c>
      <c r="K19" s="11">
        <v>56.695431000000063</v>
      </c>
      <c r="L19" s="11">
        <v>113.39086200000011</v>
      </c>
      <c r="M19" s="11">
        <v>0</v>
      </c>
      <c r="N19" s="11">
        <v>0</v>
      </c>
      <c r="O19" s="11">
        <v>355.83248599999979</v>
      </c>
      <c r="P19" s="11">
        <v>711.52268599999957</v>
      </c>
      <c r="Q19" s="11">
        <v>14.669046000000002</v>
      </c>
      <c r="R19" s="11">
        <v>29.338092000000003</v>
      </c>
      <c r="S19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467.12487499999986</v>
      </c>
      <c r="T19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913.8608879999997</v>
      </c>
    </row>
    <row r="20" spans="1:20" x14ac:dyDescent="0.35">
      <c r="A20" s="2">
        <v>2</v>
      </c>
      <c r="B20" s="2">
        <v>3</v>
      </c>
      <c r="C20" s="2">
        <v>52</v>
      </c>
      <c r="D20" s="2" t="s">
        <v>22</v>
      </c>
      <c r="E20" s="11">
        <v>0</v>
      </c>
      <c r="F20" s="11">
        <v>0</v>
      </c>
      <c r="G20" s="11">
        <v>0</v>
      </c>
      <c r="H20" s="11">
        <v>0</v>
      </c>
      <c r="I20" s="11">
        <v>37.147375999999973</v>
      </c>
      <c r="J20" s="11">
        <v>124.68175199999996</v>
      </c>
      <c r="K20" s="11">
        <v>56.49188599999998</v>
      </c>
      <c r="L20" s="11">
        <v>112.983772</v>
      </c>
      <c r="M20" s="11">
        <v>0</v>
      </c>
      <c r="N20" s="11">
        <v>0</v>
      </c>
      <c r="O20" s="11">
        <v>234.58682799999985</v>
      </c>
      <c r="P20" s="11">
        <v>469.17365599999971</v>
      </c>
      <c r="Q20" s="11">
        <v>12.731719999999999</v>
      </c>
      <c r="R20" s="11">
        <v>25.463439999999999</v>
      </c>
      <c r="S20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340.95780999999977</v>
      </c>
      <c r="T20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706.83917999999971</v>
      </c>
    </row>
    <row r="21" spans="1:20" x14ac:dyDescent="0.35">
      <c r="A21" s="2">
        <v>2</v>
      </c>
      <c r="B21" s="2">
        <v>3</v>
      </c>
      <c r="C21" s="2">
        <v>54</v>
      </c>
      <c r="D21" s="2" t="s">
        <v>23</v>
      </c>
      <c r="E21" s="11">
        <v>2.8578550000000003</v>
      </c>
      <c r="F21" s="11">
        <v>11.431420000000001</v>
      </c>
      <c r="G21" s="11">
        <v>0</v>
      </c>
      <c r="H21" s="11">
        <v>0</v>
      </c>
      <c r="I21" s="11">
        <v>38.706537000000026</v>
      </c>
      <c r="J21" s="11">
        <v>122.48891100000012</v>
      </c>
      <c r="K21" s="11">
        <v>95.548167999999947</v>
      </c>
      <c r="L21" s="11">
        <v>275.75894900000031</v>
      </c>
      <c r="M21" s="11">
        <v>0</v>
      </c>
      <c r="N21" s="11">
        <v>0</v>
      </c>
      <c r="O21" s="11">
        <v>599.79394400000069</v>
      </c>
      <c r="P21" s="11">
        <v>1214.8492010000014</v>
      </c>
      <c r="Q21" s="11">
        <v>25.227763999999997</v>
      </c>
      <c r="R21" s="11">
        <v>50.455527999999987</v>
      </c>
      <c r="S21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762.1342680000007</v>
      </c>
      <c r="T21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1624.5284810000016</v>
      </c>
    </row>
    <row r="22" spans="1:20" x14ac:dyDescent="0.35">
      <c r="A22" s="2">
        <v>2</v>
      </c>
      <c r="B22" s="2">
        <v>2</v>
      </c>
      <c r="C22" s="2">
        <v>69</v>
      </c>
      <c r="D22" s="2" t="s">
        <v>20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59.137630999999985</v>
      </c>
      <c r="L22" s="11">
        <v>142.2056079999999</v>
      </c>
      <c r="M22" s="11">
        <v>0</v>
      </c>
      <c r="N22" s="11">
        <v>0</v>
      </c>
      <c r="O22" s="11">
        <v>200.0536509999998</v>
      </c>
      <c r="P22" s="11">
        <v>400.10730199999966</v>
      </c>
      <c r="Q22" s="11">
        <v>23.712568000000001</v>
      </c>
      <c r="R22" s="11">
        <v>47.425136000000002</v>
      </c>
      <c r="S22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282.90384999999975</v>
      </c>
      <c r="T22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542.31290999999953</v>
      </c>
    </row>
    <row r="23" spans="1:20" x14ac:dyDescent="0.35">
      <c r="A23" s="2">
        <v>2</v>
      </c>
      <c r="B23" s="2">
        <v>1</v>
      </c>
      <c r="C23" s="2">
        <v>74</v>
      </c>
      <c r="D23" s="2" t="s">
        <v>17</v>
      </c>
      <c r="E23" s="11">
        <v>13.243859000000002</v>
      </c>
      <c r="F23" s="11">
        <v>52.975436000000009</v>
      </c>
      <c r="G23" s="11">
        <v>0</v>
      </c>
      <c r="H23" s="11">
        <v>0</v>
      </c>
      <c r="I23" s="11">
        <v>85.554765999999972</v>
      </c>
      <c r="J23" s="11">
        <v>284.07222699999988</v>
      </c>
      <c r="K23" s="11">
        <v>161.43390499999995</v>
      </c>
      <c r="L23" s="11">
        <v>391.01876599999974</v>
      </c>
      <c r="M23" s="11">
        <v>0</v>
      </c>
      <c r="N23" s="11">
        <v>0</v>
      </c>
      <c r="O23" s="11">
        <v>827.59325099999899</v>
      </c>
      <c r="P23" s="11">
        <v>1689.2739799999974</v>
      </c>
      <c r="Q23" s="11">
        <v>49.493999000000002</v>
      </c>
      <c r="R23" s="11">
        <v>98.987998000000005</v>
      </c>
      <c r="S23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1137.3197799999989</v>
      </c>
      <c r="T23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2417.3404089999972</v>
      </c>
    </row>
    <row r="24" spans="1:20" x14ac:dyDescent="0.35">
      <c r="A24" s="2">
        <v>3</v>
      </c>
      <c r="B24" s="2">
        <v>3</v>
      </c>
      <c r="C24" s="2">
        <v>10</v>
      </c>
      <c r="D24" s="2" t="s">
        <v>28</v>
      </c>
      <c r="E24" s="11">
        <v>10.383635</v>
      </c>
      <c r="F24" s="11">
        <v>41.534539999999993</v>
      </c>
      <c r="G24" s="11">
        <v>0</v>
      </c>
      <c r="H24" s="11">
        <v>0</v>
      </c>
      <c r="I24" s="11">
        <v>72.001249999999928</v>
      </c>
      <c r="J24" s="11">
        <v>264.80353400000001</v>
      </c>
      <c r="K24" s="11">
        <v>155.50269000000017</v>
      </c>
      <c r="L24" s="11">
        <v>323.62392100000039</v>
      </c>
      <c r="M24" s="11">
        <v>0</v>
      </c>
      <c r="N24" s="11">
        <v>0</v>
      </c>
      <c r="O24" s="11">
        <v>565.38034400000163</v>
      </c>
      <c r="P24" s="11">
        <v>1134.8946690000048</v>
      </c>
      <c r="Q24" s="11">
        <v>33.231378000000007</v>
      </c>
      <c r="R24" s="11">
        <v>66.422756000000007</v>
      </c>
      <c r="S24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836.49929700000166</v>
      </c>
      <c r="T24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1764.8566640000051</v>
      </c>
    </row>
    <row r="25" spans="1:20" x14ac:dyDescent="0.35">
      <c r="A25" s="2">
        <v>3</v>
      </c>
      <c r="B25" s="2">
        <v>2</v>
      </c>
      <c r="C25" s="2">
        <v>31</v>
      </c>
      <c r="D25" s="2" t="s">
        <v>26</v>
      </c>
      <c r="E25" s="11">
        <v>28.001652999999997</v>
      </c>
      <c r="F25" s="11">
        <v>112.00661200000003</v>
      </c>
      <c r="G25" s="11">
        <v>0</v>
      </c>
      <c r="H25" s="11">
        <v>0</v>
      </c>
      <c r="I25" s="11">
        <v>40.636926000000003</v>
      </c>
      <c r="J25" s="11">
        <v>102.94560499999997</v>
      </c>
      <c r="K25" s="11">
        <v>195.75829900000002</v>
      </c>
      <c r="L25" s="11">
        <v>450.19328300000029</v>
      </c>
      <c r="M25" s="11">
        <v>0</v>
      </c>
      <c r="N25" s="11">
        <v>0</v>
      </c>
      <c r="O25" s="11">
        <v>910.57756500000039</v>
      </c>
      <c r="P25" s="11">
        <v>1821.6104780000012</v>
      </c>
      <c r="Q25" s="11">
        <v>23.149093000000004</v>
      </c>
      <c r="R25" s="11">
        <v>46.298186000000008</v>
      </c>
      <c r="S25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1198.1235360000005</v>
      </c>
      <c r="T25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2486.7559780000015</v>
      </c>
    </row>
    <row r="26" spans="1:20" x14ac:dyDescent="0.35">
      <c r="A26" s="2">
        <v>3</v>
      </c>
      <c r="B26" s="2">
        <v>3</v>
      </c>
      <c r="C26" s="2">
        <v>65</v>
      </c>
      <c r="D26" s="2" t="s">
        <v>29</v>
      </c>
      <c r="E26" s="11">
        <v>15.836628999999988</v>
      </c>
      <c r="F26" s="11">
        <v>63.346515999999951</v>
      </c>
      <c r="G26" s="11">
        <v>0</v>
      </c>
      <c r="H26" s="11">
        <v>0</v>
      </c>
      <c r="I26" s="11">
        <v>85.891565000000099</v>
      </c>
      <c r="J26" s="11">
        <v>333.21045700000002</v>
      </c>
      <c r="K26" s="11">
        <v>19.377044000000009</v>
      </c>
      <c r="L26" s="11">
        <v>70.539378999999954</v>
      </c>
      <c r="M26" s="11">
        <v>0</v>
      </c>
      <c r="N26" s="11">
        <v>0</v>
      </c>
      <c r="O26" s="11">
        <v>388.62035500000098</v>
      </c>
      <c r="P26" s="11">
        <v>803.61958900000138</v>
      </c>
      <c r="Q26" s="11">
        <v>0.56691500000000006</v>
      </c>
      <c r="R26" s="11">
        <v>1.1338300000000001</v>
      </c>
      <c r="S26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510.29250800000108</v>
      </c>
      <c r="T26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1270.7159410000013</v>
      </c>
    </row>
    <row r="27" spans="1:20" x14ac:dyDescent="0.35">
      <c r="A27" s="2">
        <v>3</v>
      </c>
      <c r="B27" s="2">
        <v>1</v>
      </c>
      <c r="C27" s="2">
        <v>67</v>
      </c>
      <c r="D27" s="2" t="s">
        <v>24</v>
      </c>
      <c r="E27" s="11">
        <v>0</v>
      </c>
      <c r="F27" s="11">
        <v>0</v>
      </c>
      <c r="G27" s="11">
        <v>0</v>
      </c>
      <c r="H27" s="11">
        <v>0</v>
      </c>
      <c r="I27" s="11">
        <v>67.619995999999901</v>
      </c>
      <c r="J27" s="11">
        <v>264.74235200000004</v>
      </c>
      <c r="K27" s="11">
        <v>94.450661000000068</v>
      </c>
      <c r="L27" s="11">
        <v>265.2411570000001</v>
      </c>
      <c r="M27" s="11">
        <v>0</v>
      </c>
      <c r="N27" s="11">
        <v>0</v>
      </c>
      <c r="O27" s="11">
        <v>725.3239569999987</v>
      </c>
      <c r="P27" s="11">
        <v>1488.9442359999975</v>
      </c>
      <c r="Q27" s="11">
        <v>10.900416999999996</v>
      </c>
      <c r="R27" s="11">
        <v>21.800833999999991</v>
      </c>
      <c r="S27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898.29503099999863</v>
      </c>
      <c r="T27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2018.9277449999977</v>
      </c>
    </row>
    <row r="28" spans="1:20" x14ac:dyDescent="0.35">
      <c r="A28" s="2">
        <v>3</v>
      </c>
      <c r="B28" s="2">
        <v>1</v>
      </c>
      <c r="C28" s="2">
        <v>71</v>
      </c>
      <c r="D28" s="2" t="s">
        <v>25</v>
      </c>
      <c r="E28" s="11">
        <v>25.683266</v>
      </c>
      <c r="F28" s="11">
        <v>102.733064</v>
      </c>
      <c r="G28" s="11">
        <v>0</v>
      </c>
      <c r="H28" s="11">
        <v>0</v>
      </c>
      <c r="I28" s="11">
        <v>70.953695000000025</v>
      </c>
      <c r="J28" s="11">
        <v>193.80048500000007</v>
      </c>
      <c r="K28" s="11">
        <v>113.20769099999998</v>
      </c>
      <c r="L28" s="11">
        <v>226.41538200000019</v>
      </c>
      <c r="M28" s="11">
        <v>0</v>
      </c>
      <c r="N28" s="11">
        <v>0</v>
      </c>
      <c r="O28" s="11">
        <v>521.07566499999973</v>
      </c>
      <c r="P28" s="11">
        <v>1042.0965259999996</v>
      </c>
      <c r="Q28" s="11">
        <v>28.106296</v>
      </c>
      <c r="R28" s="11">
        <v>56.212592000000008</v>
      </c>
      <c r="S28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759.02661299999977</v>
      </c>
      <c r="T28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1565.0454569999997</v>
      </c>
    </row>
    <row r="29" spans="1:20" x14ac:dyDescent="0.35">
      <c r="A29" s="2">
        <v>3</v>
      </c>
      <c r="B29" s="2">
        <v>2</v>
      </c>
      <c r="C29" s="2">
        <v>82</v>
      </c>
      <c r="D29" s="2" t="s">
        <v>27</v>
      </c>
      <c r="E29" s="11">
        <v>20.180215</v>
      </c>
      <c r="F29" s="11">
        <v>80.720860000000016</v>
      </c>
      <c r="G29" s="11">
        <v>0</v>
      </c>
      <c r="H29" s="11">
        <v>0</v>
      </c>
      <c r="I29" s="11">
        <v>114.25636599999997</v>
      </c>
      <c r="J29" s="11">
        <v>253.82375700000006</v>
      </c>
      <c r="K29" s="11">
        <v>142.1643719999999</v>
      </c>
      <c r="L29" s="11">
        <v>326.88553400000012</v>
      </c>
      <c r="M29" s="11">
        <v>0</v>
      </c>
      <c r="N29" s="11">
        <v>0</v>
      </c>
      <c r="O29" s="11">
        <v>1201.9271810000055</v>
      </c>
      <c r="P29" s="11">
        <v>2409.2828220000088</v>
      </c>
      <c r="Q29" s="11">
        <v>15.697113999999997</v>
      </c>
      <c r="R29" s="11">
        <v>30.531227999999999</v>
      </c>
      <c r="S29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1494.2252480000054</v>
      </c>
      <c r="T29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3070.7129730000088</v>
      </c>
    </row>
    <row r="30" spans="1:20" x14ac:dyDescent="0.35">
      <c r="A30" s="2">
        <v>4</v>
      </c>
      <c r="B30" s="2">
        <v>1</v>
      </c>
      <c r="C30" s="2">
        <v>33</v>
      </c>
      <c r="D30" s="2" t="s">
        <v>30</v>
      </c>
      <c r="E30" s="11">
        <v>0</v>
      </c>
      <c r="F30" s="11">
        <v>0</v>
      </c>
      <c r="G30" s="11">
        <v>0</v>
      </c>
      <c r="H30" s="11">
        <v>0</v>
      </c>
      <c r="I30" s="11">
        <v>82.962153999999998</v>
      </c>
      <c r="J30" s="11">
        <v>228.82237499999977</v>
      </c>
      <c r="K30" s="11">
        <v>154.41012500000016</v>
      </c>
      <c r="L30" s="11">
        <v>317.41410699999977</v>
      </c>
      <c r="M30" s="11">
        <v>0</v>
      </c>
      <c r="N30" s="11">
        <v>0</v>
      </c>
      <c r="O30" s="11">
        <v>477.80475099999967</v>
      </c>
      <c r="P30" s="11">
        <v>965.38762599999939</v>
      </c>
      <c r="Q30" s="11">
        <v>10.206148000000002</v>
      </c>
      <c r="R30" s="11">
        <v>20.412296000000005</v>
      </c>
      <c r="S30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725.38317799999982</v>
      </c>
      <c r="T30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1511.6241079999991</v>
      </c>
    </row>
    <row r="31" spans="1:20" x14ac:dyDescent="0.35">
      <c r="A31" s="2">
        <v>4</v>
      </c>
      <c r="B31" s="2">
        <v>1</v>
      </c>
      <c r="C31" s="2">
        <v>42</v>
      </c>
      <c r="D31" s="2" t="s">
        <v>31</v>
      </c>
      <c r="E31" s="11">
        <v>22.998563999999998</v>
      </c>
      <c r="F31" s="11">
        <v>91.99425600000005</v>
      </c>
      <c r="G31" s="11">
        <v>0</v>
      </c>
      <c r="H31" s="11">
        <v>0</v>
      </c>
      <c r="I31" s="11">
        <v>57.259774999999998</v>
      </c>
      <c r="J31" s="11">
        <v>123.92218799999996</v>
      </c>
      <c r="K31" s="11">
        <v>168.14290599999981</v>
      </c>
      <c r="L31" s="11">
        <v>344.38428700000009</v>
      </c>
      <c r="M31" s="11">
        <v>0</v>
      </c>
      <c r="N31" s="11">
        <v>0</v>
      </c>
      <c r="O31" s="11">
        <v>634.52385199999924</v>
      </c>
      <c r="P31" s="11">
        <v>1273.7591559999985</v>
      </c>
      <c r="Q31" s="11">
        <v>46.094875000000002</v>
      </c>
      <c r="R31" s="11">
        <v>92.189750000000004</v>
      </c>
      <c r="S31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929.01997199999903</v>
      </c>
      <c r="T31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1834.0598869999985</v>
      </c>
    </row>
    <row r="32" spans="1:20" x14ac:dyDescent="0.35">
      <c r="A32" s="2">
        <v>4</v>
      </c>
      <c r="B32" s="2">
        <v>3</v>
      </c>
      <c r="C32" s="2">
        <v>51</v>
      </c>
      <c r="D32" s="2" t="s">
        <v>34</v>
      </c>
      <c r="E32" s="11">
        <v>59.815032999999993</v>
      </c>
      <c r="F32" s="11">
        <v>240.74510999999993</v>
      </c>
      <c r="G32" s="11">
        <v>0</v>
      </c>
      <c r="H32" s="11">
        <v>0</v>
      </c>
      <c r="I32" s="11">
        <v>103.75933199999982</v>
      </c>
      <c r="J32" s="11">
        <v>320.97374899999988</v>
      </c>
      <c r="K32" s="11">
        <v>167.44434299999992</v>
      </c>
      <c r="L32" s="11">
        <v>350.49652899999973</v>
      </c>
      <c r="M32" s="11">
        <v>0</v>
      </c>
      <c r="N32" s="11">
        <v>0</v>
      </c>
      <c r="O32" s="11">
        <v>1531.7665940000031</v>
      </c>
      <c r="P32" s="11">
        <v>3069.6561530000045</v>
      </c>
      <c r="Q32" s="11">
        <v>18.739246000000005</v>
      </c>
      <c r="R32" s="11">
        <v>35.780208000000009</v>
      </c>
      <c r="S32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1881.5245480000031</v>
      </c>
      <c r="T32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3981.8715410000041</v>
      </c>
    </row>
    <row r="33" spans="1:20" x14ac:dyDescent="0.35">
      <c r="A33" s="2">
        <v>4</v>
      </c>
      <c r="B33" s="2">
        <v>2</v>
      </c>
      <c r="C33" s="2">
        <v>64</v>
      </c>
      <c r="D33" s="2" t="s">
        <v>32</v>
      </c>
      <c r="E33" s="11">
        <v>26.225896000000002</v>
      </c>
      <c r="F33" s="11">
        <v>104.90358400000002</v>
      </c>
      <c r="G33" s="11">
        <v>0</v>
      </c>
      <c r="H33" s="11">
        <v>0</v>
      </c>
      <c r="I33" s="11">
        <v>98.682770999999931</v>
      </c>
      <c r="J33" s="11">
        <v>326.02885700000058</v>
      </c>
      <c r="K33" s="11">
        <v>131.43240399999985</v>
      </c>
      <c r="L33" s="11">
        <v>283.67096800000007</v>
      </c>
      <c r="M33" s="11">
        <v>0</v>
      </c>
      <c r="N33" s="11">
        <v>0</v>
      </c>
      <c r="O33" s="11">
        <v>816.12498799999673</v>
      </c>
      <c r="P33" s="11">
        <v>1672.1646759999971</v>
      </c>
      <c r="Q33" s="11">
        <v>21.200267</v>
      </c>
      <c r="R33" s="11">
        <v>42.400534</v>
      </c>
      <c r="S33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1093.6663259999964</v>
      </c>
      <c r="T33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2386.7680849999979</v>
      </c>
    </row>
    <row r="34" spans="1:20" x14ac:dyDescent="0.35">
      <c r="A34" s="2">
        <v>4</v>
      </c>
      <c r="B34" s="2">
        <v>3</v>
      </c>
      <c r="C34" s="2">
        <v>96</v>
      </c>
      <c r="D34" s="2" t="s">
        <v>35</v>
      </c>
      <c r="E34" s="11">
        <v>32.247028</v>
      </c>
      <c r="F34" s="11">
        <v>128.98811199999997</v>
      </c>
      <c r="G34" s="11">
        <v>0</v>
      </c>
      <c r="H34" s="11">
        <v>0</v>
      </c>
      <c r="I34" s="11">
        <v>95.089446999999907</v>
      </c>
      <c r="J34" s="11">
        <v>286.33755400000052</v>
      </c>
      <c r="K34" s="11">
        <v>93.126505999999992</v>
      </c>
      <c r="L34" s="11">
        <v>196.04312500000015</v>
      </c>
      <c r="M34" s="11">
        <v>0</v>
      </c>
      <c r="N34" s="11">
        <v>0</v>
      </c>
      <c r="O34" s="11">
        <v>904.89678200000094</v>
      </c>
      <c r="P34" s="11">
        <v>1824.0072010000026</v>
      </c>
      <c r="Q34" s="11">
        <v>14.967441000000003</v>
      </c>
      <c r="R34" s="11">
        <v>29.934882000000005</v>
      </c>
      <c r="S34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1140.3272040000008</v>
      </c>
      <c r="T34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2435.3759920000034</v>
      </c>
    </row>
    <row r="35" spans="1:20" x14ac:dyDescent="0.35">
      <c r="A35" s="2">
        <v>4</v>
      </c>
      <c r="B35" s="2">
        <v>2</v>
      </c>
      <c r="C35" s="2">
        <v>98</v>
      </c>
      <c r="D35" s="2" t="s">
        <v>33</v>
      </c>
      <c r="E35" s="11">
        <v>43.682780999999991</v>
      </c>
      <c r="F35" s="11">
        <v>176.96843000000004</v>
      </c>
      <c r="G35" s="11">
        <v>0</v>
      </c>
      <c r="H35" s="11">
        <v>0</v>
      </c>
      <c r="I35" s="11">
        <v>59.78414200000006</v>
      </c>
      <c r="J35" s="11">
        <v>201.11262600000026</v>
      </c>
      <c r="K35" s="11">
        <v>74.218348999999989</v>
      </c>
      <c r="L35" s="11">
        <v>187.26539499999987</v>
      </c>
      <c r="M35" s="11">
        <v>0</v>
      </c>
      <c r="N35" s="11">
        <v>0</v>
      </c>
      <c r="O35" s="11">
        <v>560.00028599999916</v>
      </c>
      <c r="P35" s="11">
        <v>1152.2254759999964</v>
      </c>
      <c r="Q35" s="11">
        <v>17.673359999999999</v>
      </c>
      <c r="R35" s="11">
        <v>35.026721000000002</v>
      </c>
      <c r="S35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755.35891799999922</v>
      </c>
      <c r="T35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1717.5719269999968</v>
      </c>
    </row>
    <row r="36" spans="1:20" x14ac:dyDescent="0.35">
      <c r="A36" s="2">
        <v>5</v>
      </c>
      <c r="B36" s="2">
        <v>2</v>
      </c>
      <c r="C36" s="2">
        <v>32</v>
      </c>
      <c r="D36" s="2" t="s">
        <v>37</v>
      </c>
      <c r="E36" s="11">
        <v>35.960433999999999</v>
      </c>
      <c r="F36" s="11">
        <v>211.04881399999996</v>
      </c>
      <c r="G36" s="11">
        <v>0</v>
      </c>
      <c r="H36" s="11">
        <v>0</v>
      </c>
      <c r="I36" s="11">
        <v>47.872132000000036</v>
      </c>
      <c r="J36" s="11">
        <v>174.60474200000007</v>
      </c>
      <c r="K36" s="11">
        <v>65.727544999999964</v>
      </c>
      <c r="L36" s="11">
        <v>211.4778409999999</v>
      </c>
      <c r="M36" s="11">
        <v>0</v>
      </c>
      <c r="N36" s="11">
        <v>0</v>
      </c>
      <c r="O36" s="11">
        <v>574.28921699999751</v>
      </c>
      <c r="P36" s="11">
        <v>1220.6701469999982</v>
      </c>
      <c r="Q36" s="11">
        <v>26.327148000000001</v>
      </c>
      <c r="R36" s="11">
        <v>52.654296000000002</v>
      </c>
      <c r="S36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750.17647599999748</v>
      </c>
      <c r="T36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1817.8015439999981</v>
      </c>
    </row>
    <row r="37" spans="1:20" x14ac:dyDescent="0.35">
      <c r="A37" s="2">
        <v>5</v>
      </c>
      <c r="B37" s="2">
        <v>3</v>
      </c>
      <c r="C37" s="2">
        <v>35</v>
      </c>
      <c r="D37" s="2" t="s">
        <v>40</v>
      </c>
      <c r="E37" s="11">
        <v>0</v>
      </c>
      <c r="F37" s="11">
        <v>0</v>
      </c>
      <c r="G37" s="11">
        <v>0</v>
      </c>
      <c r="H37" s="11">
        <v>0</v>
      </c>
      <c r="I37" s="11">
        <v>43.776667999999965</v>
      </c>
      <c r="J37" s="11">
        <v>133.10115799999997</v>
      </c>
      <c r="K37" s="11">
        <v>106.22914499999993</v>
      </c>
      <c r="L37" s="11">
        <v>212.82136699999992</v>
      </c>
      <c r="M37" s="11">
        <v>0</v>
      </c>
      <c r="N37" s="11">
        <v>0</v>
      </c>
      <c r="O37" s="11">
        <v>687.69676899999865</v>
      </c>
      <c r="P37" s="11">
        <v>1376.7494589999976</v>
      </c>
      <c r="Q37" s="11">
        <v>28.635624999999997</v>
      </c>
      <c r="R37" s="11">
        <v>57.02696499999999</v>
      </c>
      <c r="S37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866.33820699999853</v>
      </c>
      <c r="T37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1722.6719839999976</v>
      </c>
    </row>
    <row r="38" spans="1:20" x14ac:dyDescent="0.35">
      <c r="A38" s="2">
        <v>5</v>
      </c>
      <c r="B38" s="2">
        <v>2</v>
      </c>
      <c r="C38" s="2">
        <v>39</v>
      </c>
      <c r="D38" s="2" t="s">
        <v>38</v>
      </c>
      <c r="E38" s="11">
        <v>23.590313000000002</v>
      </c>
      <c r="F38" s="11">
        <v>94.361251999999936</v>
      </c>
      <c r="G38" s="11">
        <v>0</v>
      </c>
      <c r="H38" s="11">
        <v>0</v>
      </c>
      <c r="I38" s="11">
        <v>58.892557000000011</v>
      </c>
      <c r="J38" s="11">
        <v>120.02470000000007</v>
      </c>
      <c r="K38" s="11">
        <v>56.295979999999972</v>
      </c>
      <c r="L38" s="11">
        <v>114.32664799999993</v>
      </c>
      <c r="M38" s="11">
        <v>0</v>
      </c>
      <c r="N38" s="11">
        <v>0</v>
      </c>
      <c r="O38" s="11">
        <v>677.08661499999982</v>
      </c>
      <c r="P38" s="11">
        <v>1354.1742959999988</v>
      </c>
      <c r="Q38" s="11">
        <v>65.157966999999985</v>
      </c>
      <c r="R38" s="11">
        <v>126.50031900000002</v>
      </c>
      <c r="S38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881.02343199999984</v>
      </c>
      <c r="T38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1682.8868959999986</v>
      </c>
    </row>
    <row r="39" spans="1:20" x14ac:dyDescent="0.35">
      <c r="A39" s="2">
        <v>5</v>
      </c>
      <c r="B39" s="2">
        <v>2</v>
      </c>
      <c r="C39" s="2">
        <v>73</v>
      </c>
      <c r="D39" s="2" t="s">
        <v>39</v>
      </c>
      <c r="E39" s="11">
        <v>0</v>
      </c>
      <c r="F39" s="11">
        <v>0</v>
      </c>
      <c r="G39" s="11">
        <v>0</v>
      </c>
      <c r="H39" s="11">
        <v>0</v>
      </c>
      <c r="I39" s="11">
        <v>44.728387999999974</v>
      </c>
      <c r="J39" s="11">
        <v>123.11194600000003</v>
      </c>
      <c r="K39" s="11">
        <v>49.298165999999995</v>
      </c>
      <c r="L39" s="11">
        <v>100.68545899999998</v>
      </c>
      <c r="M39" s="11">
        <v>0</v>
      </c>
      <c r="N39" s="11">
        <v>0</v>
      </c>
      <c r="O39" s="11">
        <v>531.95084500000041</v>
      </c>
      <c r="P39" s="11">
        <v>1064.7230660000012</v>
      </c>
      <c r="Q39" s="11">
        <v>44.307585999999958</v>
      </c>
      <c r="R39" s="11">
        <v>88.615171999999916</v>
      </c>
      <c r="S39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670.28498500000023</v>
      </c>
      <c r="T39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1288.5204710000012</v>
      </c>
    </row>
    <row r="40" spans="1:20" x14ac:dyDescent="0.35">
      <c r="A40" s="2">
        <v>5</v>
      </c>
      <c r="B40" s="2">
        <v>3</v>
      </c>
      <c r="C40" s="2">
        <v>91</v>
      </c>
      <c r="D40" s="2" t="s">
        <v>41</v>
      </c>
      <c r="E40" s="11">
        <v>14.615097</v>
      </c>
      <c r="F40" s="11">
        <v>58.460388000000016</v>
      </c>
      <c r="G40" s="11">
        <v>0</v>
      </c>
      <c r="H40" s="11">
        <v>0</v>
      </c>
      <c r="I40" s="11">
        <v>42.080218000000002</v>
      </c>
      <c r="J40" s="11">
        <v>122.40779800000004</v>
      </c>
      <c r="K40" s="11">
        <v>25.006222999999999</v>
      </c>
      <c r="L40" s="11">
        <v>54.503143999999992</v>
      </c>
      <c r="M40" s="11">
        <v>0</v>
      </c>
      <c r="N40" s="11">
        <v>0</v>
      </c>
      <c r="O40" s="11">
        <v>370.25471099999947</v>
      </c>
      <c r="P40" s="11">
        <v>753.54198999999926</v>
      </c>
      <c r="Q40" s="11">
        <v>17.023806</v>
      </c>
      <c r="R40" s="11">
        <v>34.047612000000001</v>
      </c>
      <c r="S40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468.98005499999948</v>
      </c>
      <c r="T40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988.91331999999932</v>
      </c>
    </row>
    <row r="41" spans="1:20" x14ac:dyDescent="0.35">
      <c r="A41" s="2">
        <v>5</v>
      </c>
      <c r="B41" s="2">
        <v>1</v>
      </c>
      <c r="C41" s="2">
        <v>92</v>
      </c>
      <c r="D41" s="2" t="s">
        <v>36</v>
      </c>
      <c r="E41" s="11">
        <v>80.121036999999873</v>
      </c>
      <c r="F41" s="11">
        <v>518.80462000000023</v>
      </c>
      <c r="G41" s="11">
        <v>0</v>
      </c>
      <c r="H41" s="11">
        <v>0</v>
      </c>
      <c r="I41" s="11">
        <v>143.80575599999972</v>
      </c>
      <c r="J41" s="11">
        <v>617.9335169999988</v>
      </c>
      <c r="K41" s="11">
        <v>156.86387000000019</v>
      </c>
      <c r="L41" s="11">
        <v>529.84187499999928</v>
      </c>
      <c r="M41" s="11">
        <v>0</v>
      </c>
      <c r="N41" s="11">
        <v>0</v>
      </c>
      <c r="O41" s="11">
        <v>2035.9498439999975</v>
      </c>
      <c r="P41" s="11">
        <v>4562.0144089999858</v>
      </c>
      <c r="Q41" s="11">
        <v>53.570222999999991</v>
      </c>
      <c r="R41" s="11">
        <v>106.82284899999998</v>
      </c>
      <c r="S41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2470.3107299999974</v>
      </c>
      <c r="T41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6228.5944209999834</v>
      </c>
    </row>
    <row r="42" spans="1:20" x14ac:dyDescent="0.35">
      <c r="A42" s="2">
        <v>5</v>
      </c>
      <c r="B42" s="2">
        <v>3</v>
      </c>
      <c r="C42" s="2">
        <v>93</v>
      </c>
      <c r="D42" s="2" t="s">
        <v>42</v>
      </c>
      <c r="E42" s="11">
        <v>10.474812999999997</v>
      </c>
      <c r="F42" s="11">
        <v>41.89925199999999</v>
      </c>
      <c r="G42" s="11">
        <v>0</v>
      </c>
      <c r="H42" s="11">
        <v>0</v>
      </c>
      <c r="I42" s="11">
        <v>49.858127000000067</v>
      </c>
      <c r="J42" s="11">
        <v>101.1684850000001</v>
      </c>
      <c r="K42" s="11">
        <v>39.142372000000009</v>
      </c>
      <c r="L42" s="11">
        <v>78.284744000000046</v>
      </c>
      <c r="M42" s="11">
        <v>0</v>
      </c>
      <c r="N42" s="11">
        <v>0</v>
      </c>
      <c r="O42" s="11">
        <v>496.9488809999998</v>
      </c>
      <c r="P42" s="11">
        <v>993.89776199999972</v>
      </c>
      <c r="Q42" s="11">
        <v>53.63585299999999</v>
      </c>
      <c r="R42" s="11">
        <v>104.22970599999998</v>
      </c>
      <c r="S42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650.06004599999983</v>
      </c>
      <c r="T42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1215.250243</v>
      </c>
    </row>
    <row r="43" spans="1:20" x14ac:dyDescent="0.35">
      <c r="A43" s="2">
        <v>6</v>
      </c>
      <c r="B43" s="2">
        <v>3</v>
      </c>
      <c r="C43" s="2">
        <v>9</v>
      </c>
      <c r="D43" s="2" t="s">
        <v>46</v>
      </c>
      <c r="E43" s="11">
        <v>0</v>
      </c>
      <c r="F43" s="11">
        <v>0</v>
      </c>
      <c r="G43" s="11">
        <v>0</v>
      </c>
      <c r="H43" s="11">
        <v>0</v>
      </c>
      <c r="I43" s="11">
        <v>30.781633999999997</v>
      </c>
      <c r="J43" s="11">
        <v>67.530975999999981</v>
      </c>
      <c r="K43" s="11">
        <v>255.6561770000001</v>
      </c>
      <c r="L43" s="11">
        <v>565.68408400000089</v>
      </c>
      <c r="M43" s="11">
        <v>0</v>
      </c>
      <c r="N43" s="11">
        <v>0</v>
      </c>
      <c r="O43" s="11">
        <v>538.49175499999933</v>
      </c>
      <c r="P43" s="11">
        <v>1076.9835099999984</v>
      </c>
      <c r="Q43" s="11">
        <v>50.364356000000022</v>
      </c>
      <c r="R43" s="11">
        <v>100.068712</v>
      </c>
      <c r="S43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875.2939219999995</v>
      </c>
      <c r="T43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1710.1985699999993</v>
      </c>
    </row>
    <row r="44" spans="1:20" x14ac:dyDescent="0.35">
      <c r="A44" s="2">
        <v>6</v>
      </c>
      <c r="B44" s="2">
        <v>3</v>
      </c>
      <c r="C44" s="2">
        <v>24</v>
      </c>
      <c r="D44" s="2" t="s">
        <v>47</v>
      </c>
      <c r="E44" s="11">
        <v>0</v>
      </c>
      <c r="F44" s="11">
        <v>0</v>
      </c>
      <c r="G44" s="11">
        <v>0</v>
      </c>
      <c r="H44" s="11">
        <v>0</v>
      </c>
      <c r="I44" s="11">
        <v>113.50162300000002</v>
      </c>
      <c r="J44" s="11">
        <v>332.06383700000032</v>
      </c>
      <c r="K44" s="11">
        <v>155.59080600000004</v>
      </c>
      <c r="L44" s="11">
        <v>314.56562999999994</v>
      </c>
      <c r="M44" s="11">
        <v>0</v>
      </c>
      <c r="N44" s="11">
        <v>0</v>
      </c>
      <c r="O44" s="11">
        <v>888.92050100000074</v>
      </c>
      <c r="P44" s="11">
        <v>1778.5179230000012</v>
      </c>
      <c r="Q44" s="11">
        <v>84.555578999999994</v>
      </c>
      <c r="R44" s="11">
        <v>169.11115799999999</v>
      </c>
      <c r="S44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1242.5685090000009</v>
      </c>
      <c r="T44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2425.1473900000015</v>
      </c>
    </row>
    <row r="45" spans="1:20" x14ac:dyDescent="0.35">
      <c r="A45" s="2">
        <v>6</v>
      </c>
      <c r="B45" s="2">
        <v>2</v>
      </c>
      <c r="C45" s="2">
        <v>26</v>
      </c>
      <c r="D45" s="2" t="s">
        <v>44</v>
      </c>
      <c r="E45" s="11">
        <v>52.824787000000001</v>
      </c>
      <c r="F45" s="11">
        <v>214.73085399999994</v>
      </c>
      <c r="G45" s="11">
        <v>15.128054000000002</v>
      </c>
      <c r="H45" s="11">
        <v>60.512216000000031</v>
      </c>
      <c r="I45" s="11">
        <v>61.149298000000066</v>
      </c>
      <c r="J45" s="11">
        <v>203.25623300000009</v>
      </c>
      <c r="K45" s="11">
        <v>118.46476300000012</v>
      </c>
      <c r="L45" s="11">
        <v>388.78624599999978</v>
      </c>
      <c r="M45" s="11">
        <v>0</v>
      </c>
      <c r="N45" s="11">
        <v>0</v>
      </c>
      <c r="O45" s="11">
        <v>956.81849999999895</v>
      </c>
      <c r="P45" s="11">
        <v>2068.2527789999995</v>
      </c>
      <c r="Q45" s="11">
        <v>20.004500000000004</v>
      </c>
      <c r="R45" s="11">
        <v>39.139874000000006</v>
      </c>
      <c r="S45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1224.3899019999992</v>
      </c>
      <c r="T45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2935.5383279999992</v>
      </c>
    </row>
    <row r="46" spans="1:20" x14ac:dyDescent="0.35">
      <c r="A46" s="2">
        <v>6</v>
      </c>
      <c r="B46" s="2">
        <v>2</v>
      </c>
      <c r="C46" s="2">
        <v>43</v>
      </c>
      <c r="D46" s="2" t="s">
        <v>45</v>
      </c>
      <c r="E46" s="11">
        <v>8.8689330000000002</v>
      </c>
      <c r="F46" s="11">
        <v>35.475731999999994</v>
      </c>
      <c r="G46" s="11">
        <v>0</v>
      </c>
      <c r="H46" s="11">
        <v>0</v>
      </c>
      <c r="I46" s="11">
        <v>62.618462000000044</v>
      </c>
      <c r="J46" s="11">
        <v>162.54638199999988</v>
      </c>
      <c r="K46" s="11">
        <v>111.75182</v>
      </c>
      <c r="L46" s="11">
        <v>255.34895900000006</v>
      </c>
      <c r="M46" s="11">
        <v>0</v>
      </c>
      <c r="N46" s="11">
        <v>0</v>
      </c>
      <c r="O46" s="11">
        <v>978.05484500000159</v>
      </c>
      <c r="P46" s="11">
        <v>1971.8996200000038</v>
      </c>
      <c r="Q46" s="11">
        <v>24.449582999999997</v>
      </c>
      <c r="R46" s="11">
        <v>48.899165999999994</v>
      </c>
      <c r="S46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1185.7436430000016</v>
      </c>
      <c r="T46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2425.2706930000036</v>
      </c>
    </row>
    <row r="47" spans="1:20" x14ac:dyDescent="0.35">
      <c r="A47" s="2">
        <v>6</v>
      </c>
      <c r="B47" s="2">
        <v>1</v>
      </c>
      <c r="C47" s="2">
        <v>78</v>
      </c>
      <c r="D47" s="2" t="s">
        <v>43</v>
      </c>
      <c r="E47" s="11">
        <v>57.865689999999965</v>
      </c>
      <c r="F47" s="11">
        <v>232.68411600000002</v>
      </c>
      <c r="G47" s="11">
        <v>0</v>
      </c>
      <c r="H47" s="11">
        <v>0</v>
      </c>
      <c r="I47" s="11">
        <v>75.932386999999906</v>
      </c>
      <c r="J47" s="11">
        <v>183.47388800000004</v>
      </c>
      <c r="K47" s="11">
        <v>219.06293300000016</v>
      </c>
      <c r="L47" s="11">
        <v>458.9841130000006</v>
      </c>
      <c r="M47" s="11">
        <v>0</v>
      </c>
      <c r="N47" s="11">
        <v>0</v>
      </c>
      <c r="O47" s="11">
        <v>1371.1310069999979</v>
      </c>
      <c r="P47" s="11">
        <v>2751.3674939999964</v>
      </c>
      <c r="Q47" s="11">
        <v>60.480164000000009</v>
      </c>
      <c r="R47" s="11">
        <v>120.10132800000004</v>
      </c>
      <c r="S47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1784.472180999998</v>
      </c>
      <c r="T47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3626.5096109999972</v>
      </c>
    </row>
    <row r="48" spans="1:20" x14ac:dyDescent="0.35">
      <c r="A48" s="2">
        <v>7</v>
      </c>
      <c r="B48" s="2">
        <v>1</v>
      </c>
      <c r="C48" s="2">
        <v>1</v>
      </c>
      <c r="D48" s="2" t="s">
        <v>48</v>
      </c>
      <c r="E48" s="11">
        <v>16.012976999999999</v>
      </c>
      <c r="F48" s="11">
        <v>128.10381600000002</v>
      </c>
      <c r="G48" s="11">
        <v>0</v>
      </c>
      <c r="H48" s="11">
        <v>0</v>
      </c>
      <c r="I48" s="11">
        <v>17.969390000000004</v>
      </c>
      <c r="J48" s="11">
        <v>58.690723999999982</v>
      </c>
      <c r="K48" s="11">
        <v>123.41670099999976</v>
      </c>
      <c r="L48" s="11">
        <v>284.7534399999999</v>
      </c>
      <c r="M48" s="11">
        <v>0</v>
      </c>
      <c r="N48" s="11">
        <v>0</v>
      </c>
      <c r="O48" s="11">
        <v>796.70584099999996</v>
      </c>
      <c r="P48" s="11">
        <v>1621.1922590000006</v>
      </c>
      <c r="Q48" s="11">
        <v>13.475858000000002</v>
      </c>
      <c r="R48" s="11">
        <v>26.951716000000005</v>
      </c>
      <c r="S48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967.5807669999997</v>
      </c>
      <c r="T48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2092.7402390000007</v>
      </c>
    </row>
    <row r="49" spans="1:20" x14ac:dyDescent="0.35">
      <c r="A49" s="2">
        <v>7</v>
      </c>
      <c r="B49" s="2">
        <v>3</v>
      </c>
      <c r="C49" s="2">
        <v>17</v>
      </c>
      <c r="D49" s="2" t="s">
        <v>51</v>
      </c>
      <c r="E49" s="11">
        <v>0</v>
      </c>
      <c r="F49" s="11">
        <v>0</v>
      </c>
      <c r="G49" s="11">
        <v>0</v>
      </c>
      <c r="H49" s="11">
        <v>0</v>
      </c>
      <c r="I49" s="11">
        <v>31.531801999999992</v>
      </c>
      <c r="J49" s="11">
        <v>75.030776000000046</v>
      </c>
      <c r="K49" s="11">
        <v>90.411917999999972</v>
      </c>
      <c r="L49" s="11">
        <v>180.87267999999995</v>
      </c>
      <c r="M49" s="11">
        <v>0</v>
      </c>
      <c r="N49" s="11">
        <v>0</v>
      </c>
      <c r="O49" s="11">
        <v>461.33232299999963</v>
      </c>
      <c r="P49" s="11">
        <v>922.89333599999918</v>
      </c>
      <c r="Q49" s="11">
        <v>40.167944000000006</v>
      </c>
      <c r="R49" s="11">
        <v>80.319955000000022</v>
      </c>
      <c r="S49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623.44398699999965</v>
      </c>
      <c r="T49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1178.7967919999992</v>
      </c>
    </row>
    <row r="50" spans="1:20" x14ac:dyDescent="0.35">
      <c r="A50" s="2">
        <v>7</v>
      </c>
      <c r="B50" s="2">
        <v>2</v>
      </c>
      <c r="C50" s="2">
        <v>41</v>
      </c>
      <c r="D50" s="2" t="s">
        <v>50</v>
      </c>
      <c r="E50" s="11">
        <v>112.0005239999999</v>
      </c>
      <c r="F50" s="11">
        <v>660.57184400000017</v>
      </c>
      <c r="G50" s="11">
        <v>0</v>
      </c>
      <c r="H50" s="11">
        <v>0</v>
      </c>
      <c r="I50" s="11">
        <v>98.839301000000106</v>
      </c>
      <c r="J50" s="11">
        <v>394.56476099999952</v>
      </c>
      <c r="K50" s="11">
        <v>98.853541999999976</v>
      </c>
      <c r="L50" s="11">
        <v>219.08591500000026</v>
      </c>
      <c r="M50" s="11">
        <v>0</v>
      </c>
      <c r="N50" s="11">
        <v>0</v>
      </c>
      <c r="O50" s="11">
        <v>1545.3117590000006</v>
      </c>
      <c r="P50" s="11">
        <v>3329.7728150000044</v>
      </c>
      <c r="Q50" s="11">
        <v>45.279445000000024</v>
      </c>
      <c r="R50" s="11">
        <v>90.421501000000035</v>
      </c>
      <c r="S50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1900.2845710000006</v>
      </c>
      <c r="T50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4603.9953350000042</v>
      </c>
    </row>
    <row r="51" spans="1:20" x14ac:dyDescent="0.35">
      <c r="A51" s="2">
        <v>7</v>
      </c>
      <c r="B51" s="2">
        <v>1</v>
      </c>
      <c r="C51" s="2">
        <v>68</v>
      </c>
      <c r="D51" s="2" t="s">
        <v>49</v>
      </c>
      <c r="E51" s="11">
        <v>27.826827999999999</v>
      </c>
      <c r="F51" s="11">
        <v>143.82084399999999</v>
      </c>
      <c r="G51" s="11">
        <v>0</v>
      </c>
      <c r="H51" s="11">
        <v>0</v>
      </c>
      <c r="I51" s="11">
        <v>30.26387099999998</v>
      </c>
      <c r="J51" s="11">
        <v>77.441985999999943</v>
      </c>
      <c r="K51" s="11">
        <v>68.451276000000021</v>
      </c>
      <c r="L51" s="11">
        <v>158.23206400000015</v>
      </c>
      <c r="M51" s="11">
        <v>0</v>
      </c>
      <c r="N51" s="11">
        <v>0</v>
      </c>
      <c r="O51" s="11">
        <v>709.57102900000166</v>
      </c>
      <c r="P51" s="11">
        <v>1436.8006770000031</v>
      </c>
      <c r="Q51" s="11">
        <v>23.360690000000002</v>
      </c>
      <c r="R51" s="11">
        <v>46.707464000000002</v>
      </c>
      <c r="S51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859.47369400000161</v>
      </c>
      <c r="T51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1816.2955710000033</v>
      </c>
    </row>
    <row r="52" spans="1:20" x14ac:dyDescent="0.35">
      <c r="A52" s="2">
        <v>7</v>
      </c>
      <c r="B52" s="2">
        <v>3</v>
      </c>
      <c r="C52" s="2">
        <v>79</v>
      </c>
      <c r="D52" s="2" t="s">
        <v>52</v>
      </c>
      <c r="E52" s="11">
        <v>2.3668409999999995</v>
      </c>
      <c r="F52" s="11">
        <v>9.4673639999999981</v>
      </c>
      <c r="G52" s="11">
        <v>0</v>
      </c>
      <c r="H52" s="11">
        <v>0</v>
      </c>
      <c r="I52" s="11">
        <v>113.18881700000001</v>
      </c>
      <c r="J52" s="11">
        <v>327.82112900000016</v>
      </c>
      <c r="K52" s="11">
        <v>104.50264399999998</v>
      </c>
      <c r="L52" s="11">
        <v>232.39044800000019</v>
      </c>
      <c r="M52" s="11">
        <v>0</v>
      </c>
      <c r="N52" s="11">
        <v>0</v>
      </c>
      <c r="O52" s="11">
        <v>912.53717999999935</v>
      </c>
      <c r="P52" s="11">
        <v>1834.8504099999984</v>
      </c>
      <c r="Q52" s="11">
        <v>89.084913999999984</v>
      </c>
      <c r="R52" s="11">
        <v>178.16982799999997</v>
      </c>
      <c r="S52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1221.6803959999993</v>
      </c>
      <c r="T52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2404.5293509999988</v>
      </c>
    </row>
    <row r="53" spans="1:20" x14ac:dyDescent="0.35">
      <c r="A53" s="2">
        <v>8</v>
      </c>
      <c r="B53" s="2">
        <v>1</v>
      </c>
      <c r="C53" s="2">
        <v>19</v>
      </c>
      <c r="D53" s="2" t="s">
        <v>53</v>
      </c>
      <c r="E53" s="11">
        <v>0</v>
      </c>
      <c r="F53" s="11">
        <v>0</v>
      </c>
      <c r="G53" s="11">
        <v>0</v>
      </c>
      <c r="H53" s="11">
        <v>0</v>
      </c>
      <c r="I53" s="11">
        <v>97.067073999999977</v>
      </c>
      <c r="J53" s="11">
        <v>351.20588199999958</v>
      </c>
      <c r="K53" s="11">
        <v>66.553623000000002</v>
      </c>
      <c r="L53" s="11">
        <v>133.10724599999998</v>
      </c>
      <c r="M53" s="11">
        <v>0</v>
      </c>
      <c r="N53" s="11">
        <v>0</v>
      </c>
      <c r="O53" s="11">
        <v>902.57237099999929</v>
      </c>
      <c r="P53" s="11">
        <v>1809.710249999999</v>
      </c>
      <c r="Q53" s="11">
        <v>60.28990499999999</v>
      </c>
      <c r="R53" s="11">
        <v>120.57980999999998</v>
      </c>
      <c r="S53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1126.4829729999994</v>
      </c>
      <c r="T53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2294.0233779999985</v>
      </c>
    </row>
    <row r="54" spans="1:20" x14ac:dyDescent="0.35">
      <c r="A54" s="2">
        <v>8</v>
      </c>
      <c r="B54" s="2">
        <v>2</v>
      </c>
      <c r="C54" s="2">
        <v>47</v>
      </c>
      <c r="D54" s="2" t="s">
        <v>55</v>
      </c>
      <c r="E54" s="11">
        <v>0</v>
      </c>
      <c r="F54" s="11">
        <v>0</v>
      </c>
      <c r="G54" s="11">
        <v>0</v>
      </c>
      <c r="H54" s="11">
        <v>0</v>
      </c>
      <c r="I54" s="11">
        <v>27.016699000000017</v>
      </c>
      <c r="J54" s="11">
        <v>66.040164000000033</v>
      </c>
      <c r="K54" s="11">
        <v>33.225637999999989</v>
      </c>
      <c r="L54" s="11">
        <v>66.794596000000055</v>
      </c>
      <c r="M54" s="11">
        <v>0</v>
      </c>
      <c r="N54" s="11">
        <v>0</v>
      </c>
      <c r="O54" s="11">
        <v>449.48130200000105</v>
      </c>
      <c r="P54" s="11">
        <v>898.78984900000216</v>
      </c>
      <c r="Q54" s="11">
        <v>9.5075760000000002</v>
      </c>
      <c r="R54" s="11">
        <v>19.015152</v>
      </c>
      <c r="S54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519.23121500000104</v>
      </c>
      <c r="T54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1031.6246090000022</v>
      </c>
    </row>
    <row r="55" spans="1:20" x14ac:dyDescent="0.35">
      <c r="A55" s="2">
        <v>8</v>
      </c>
      <c r="B55" s="2">
        <v>2</v>
      </c>
      <c r="C55" s="2">
        <v>53</v>
      </c>
      <c r="D55" s="2" t="s">
        <v>56</v>
      </c>
      <c r="E55" s="11">
        <v>0</v>
      </c>
      <c r="F55" s="11">
        <v>0</v>
      </c>
      <c r="G55" s="11">
        <v>0</v>
      </c>
      <c r="H55" s="11">
        <v>0</v>
      </c>
      <c r="I55" s="11">
        <v>60.925118999999967</v>
      </c>
      <c r="J55" s="11">
        <v>218.51634599999986</v>
      </c>
      <c r="K55" s="11">
        <v>30.864802000000015</v>
      </c>
      <c r="L55" s="11">
        <v>75.263823000000016</v>
      </c>
      <c r="M55" s="11">
        <v>0</v>
      </c>
      <c r="N55" s="11">
        <v>0</v>
      </c>
      <c r="O55" s="11">
        <v>401.28197300000141</v>
      </c>
      <c r="P55" s="11">
        <v>806.05134500000281</v>
      </c>
      <c r="Q55" s="11">
        <v>11.885251</v>
      </c>
      <c r="R55" s="11">
        <v>23.770502</v>
      </c>
      <c r="S55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504.95714500000139</v>
      </c>
      <c r="T55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1099.8315140000027</v>
      </c>
    </row>
    <row r="56" spans="1:20" x14ac:dyDescent="0.35">
      <c r="A56" s="2">
        <v>8</v>
      </c>
      <c r="B56" s="2">
        <v>1</v>
      </c>
      <c r="C56" s="2">
        <v>62</v>
      </c>
      <c r="D56" s="2" t="s">
        <v>58</v>
      </c>
      <c r="E56" s="11">
        <v>24.489080999999999</v>
      </c>
      <c r="F56" s="11">
        <v>97.956323999999967</v>
      </c>
      <c r="G56" s="11">
        <v>0</v>
      </c>
      <c r="H56" s="11">
        <v>0</v>
      </c>
      <c r="I56" s="11">
        <v>24.671352999999996</v>
      </c>
      <c r="J56" s="11">
        <v>49.859053999999986</v>
      </c>
      <c r="K56" s="11">
        <v>104.35901700000001</v>
      </c>
      <c r="L56" s="11">
        <v>233.32259100000022</v>
      </c>
      <c r="M56" s="11">
        <v>0</v>
      </c>
      <c r="N56" s="11">
        <v>0</v>
      </c>
      <c r="O56" s="11">
        <v>484.71162500000145</v>
      </c>
      <c r="P56" s="11">
        <v>969.49739400000283</v>
      </c>
      <c r="Q56" s="11">
        <v>40.308357000000015</v>
      </c>
      <c r="R56" s="11">
        <v>80.61671400000003</v>
      </c>
      <c r="S56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678.5394330000014</v>
      </c>
      <c r="T56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1350.6353630000031</v>
      </c>
    </row>
    <row r="57" spans="1:20" x14ac:dyDescent="0.35">
      <c r="A57" s="2">
        <v>8</v>
      </c>
      <c r="B57" s="2">
        <v>2</v>
      </c>
      <c r="C57" s="2">
        <v>63</v>
      </c>
      <c r="D57" s="2" t="s">
        <v>57</v>
      </c>
      <c r="E57" s="11">
        <v>0</v>
      </c>
      <c r="F57" s="11">
        <v>0</v>
      </c>
      <c r="G57" s="11">
        <v>0</v>
      </c>
      <c r="H57" s="11">
        <v>0</v>
      </c>
      <c r="I57" s="11">
        <v>59.023736999999961</v>
      </c>
      <c r="J57" s="11">
        <v>179.2670309999998</v>
      </c>
      <c r="K57" s="11">
        <v>132.62932999999992</v>
      </c>
      <c r="L57" s="11">
        <v>288.24501199999969</v>
      </c>
      <c r="M57" s="11">
        <v>0</v>
      </c>
      <c r="N57" s="11">
        <v>0</v>
      </c>
      <c r="O57" s="11">
        <v>838.09766599999864</v>
      </c>
      <c r="P57" s="11">
        <v>1683.2776189999975</v>
      </c>
      <c r="Q57" s="11">
        <v>51.148724000000001</v>
      </c>
      <c r="R57" s="11">
        <v>102.214606</v>
      </c>
      <c r="S57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1080.8994569999984</v>
      </c>
      <c r="T57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2150.789661999997</v>
      </c>
    </row>
    <row r="58" spans="1:20" x14ac:dyDescent="0.35">
      <c r="A58" s="2">
        <v>8</v>
      </c>
      <c r="B58" s="2">
        <v>1</v>
      </c>
      <c r="C58" s="2">
        <v>76</v>
      </c>
      <c r="D58" s="2" t="s">
        <v>54</v>
      </c>
      <c r="E58" s="11">
        <v>46.81772499999996</v>
      </c>
      <c r="F58" s="11">
        <v>201.91936599999966</v>
      </c>
      <c r="G58" s="11">
        <v>0</v>
      </c>
      <c r="H58" s="11">
        <v>0</v>
      </c>
      <c r="I58" s="11">
        <v>84.47054799999988</v>
      </c>
      <c r="J58" s="11">
        <v>263.58718699999991</v>
      </c>
      <c r="K58" s="11">
        <v>97.910927000000072</v>
      </c>
      <c r="L58" s="11">
        <v>210.09526500000004</v>
      </c>
      <c r="M58" s="11">
        <v>0</v>
      </c>
      <c r="N58" s="11">
        <v>0</v>
      </c>
      <c r="O58" s="11">
        <v>1434.4583480000024</v>
      </c>
      <c r="P58" s="11">
        <v>2885.7142150000041</v>
      </c>
      <c r="Q58" s="11">
        <v>67.22320499999995</v>
      </c>
      <c r="R58" s="11">
        <v>134.4464099999999</v>
      </c>
      <c r="S58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1730.8807530000024</v>
      </c>
      <c r="T58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3561.3160330000037</v>
      </c>
    </row>
    <row r="59" spans="1:20" x14ac:dyDescent="0.35">
      <c r="A59" s="2">
        <v>8</v>
      </c>
      <c r="B59" s="2">
        <v>2</v>
      </c>
      <c r="C59" s="2">
        <v>77</v>
      </c>
      <c r="D59" s="2" t="s">
        <v>59</v>
      </c>
      <c r="E59" s="11">
        <v>13.001569000000003</v>
      </c>
      <c r="F59" s="11">
        <v>52.006276000000035</v>
      </c>
      <c r="G59" s="11">
        <v>0</v>
      </c>
      <c r="H59" s="11">
        <v>0</v>
      </c>
      <c r="I59" s="11">
        <v>80.573537999999985</v>
      </c>
      <c r="J59" s="11">
        <v>271.83570500000008</v>
      </c>
      <c r="K59" s="11">
        <v>46.23363999999998</v>
      </c>
      <c r="L59" s="11">
        <v>92.467279999999874</v>
      </c>
      <c r="M59" s="11">
        <v>0</v>
      </c>
      <c r="N59" s="11">
        <v>0</v>
      </c>
      <c r="O59" s="11">
        <v>612.05615799999725</v>
      </c>
      <c r="P59" s="11">
        <v>1225.7112929999942</v>
      </c>
      <c r="Q59" s="11">
        <v>34.282886999999995</v>
      </c>
      <c r="R59" s="11">
        <v>68.565774000000005</v>
      </c>
      <c r="S59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786.14779199999714</v>
      </c>
      <c r="T59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1642.0205539999943</v>
      </c>
    </row>
    <row r="60" spans="1:20" x14ac:dyDescent="0.35">
      <c r="A60" s="2">
        <v>8</v>
      </c>
      <c r="B60" s="2">
        <v>2</v>
      </c>
      <c r="C60" s="2">
        <v>83</v>
      </c>
      <c r="D60" s="2" t="s">
        <v>60</v>
      </c>
      <c r="E60" s="11">
        <v>0</v>
      </c>
      <c r="F60" s="11">
        <v>0</v>
      </c>
      <c r="G60" s="11">
        <v>0</v>
      </c>
      <c r="H60" s="11">
        <v>0</v>
      </c>
      <c r="I60" s="11">
        <v>74.68497200000003</v>
      </c>
      <c r="J60" s="11">
        <v>202.41644799999997</v>
      </c>
      <c r="K60" s="11">
        <v>26.050163000000005</v>
      </c>
      <c r="L60" s="11">
        <v>52.100326000000031</v>
      </c>
      <c r="M60" s="11">
        <v>0</v>
      </c>
      <c r="N60" s="11">
        <v>0</v>
      </c>
      <c r="O60" s="11">
        <v>426.18006500000013</v>
      </c>
      <c r="P60" s="11">
        <v>852.61613000000045</v>
      </c>
      <c r="Q60" s="11">
        <v>27.724183000000011</v>
      </c>
      <c r="R60" s="11">
        <v>55.448366000000007</v>
      </c>
      <c r="S60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554.63938300000018</v>
      </c>
      <c r="T60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1107.1329040000005</v>
      </c>
    </row>
    <row r="61" spans="1:20" x14ac:dyDescent="0.35">
      <c r="A61" s="2">
        <v>9</v>
      </c>
      <c r="B61" s="2">
        <v>1</v>
      </c>
      <c r="C61" s="2">
        <v>29</v>
      </c>
      <c r="D61" s="2" t="s">
        <v>61</v>
      </c>
      <c r="E61" s="11">
        <v>41.012606000000005</v>
      </c>
      <c r="F61" s="11">
        <v>221.00805000000008</v>
      </c>
      <c r="G61" s="11">
        <v>0</v>
      </c>
      <c r="H61" s="11">
        <v>0</v>
      </c>
      <c r="I61" s="11">
        <v>37.619699000000011</v>
      </c>
      <c r="J61" s="11">
        <v>119.5306769999999</v>
      </c>
      <c r="K61" s="11">
        <v>128.20849100000015</v>
      </c>
      <c r="L61" s="11">
        <v>279.39115799999979</v>
      </c>
      <c r="M61" s="11">
        <v>0</v>
      </c>
      <c r="N61" s="11">
        <v>0</v>
      </c>
      <c r="O61" s="11">
        <v>1286.4200210000029</v>
      </c>
      <c r="P61" s="11">
        <v>2594.0771660000046</v>
      </c>
      <c r="Q61" s="11">
        <v>42.993351999999994</v>
      </c>
      <c r="R61" s="11">
        <v>85.986703999999989</v>
      </c>
      <c r="S61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1536.254169000003</v>
      </c>
      <c r="T61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3214.0070510000041</v>
      </c>
    </row>
    <row r="62" spans="1:20" x14ac:dyDescent="0.35">
      <c r="A62" s="2">
        <v>9</v>
      </c>
      <c r="B62" s="2">
        <v>2</v>
      </c>
      <c r="C62" s="2">
        <v>30</v>
      </c>
      <c r="D62" s="2" t="s">
        <v>63</v>
      </c>
      <c r="E62" s="11">
        <v>19.234631000000004</v>
      </c>
      <c r="F62" s="11">
        <v>81.57476200000005</v>
      </c>
      <c r="G62" s="11">
        <v>0</v>
      </c>
      <c r="H62" s="11">
        <v>0</v>
      </c>
      <c r="I62" s="11">
        <v>54.178857000000029</v>
      </c>
      <c r="J62" s="11">
        <v>110.89320100000009</v>
      </c>
      <c r="K62" s="11">
        <v>32.143723999999999</v>
      </c>
      <c r="L62" s="11">
        <v>65.518789999999981</v>
      </c>
      <c r="M62" s="11">
        <v>0</v>
      </c>
      <c r="N62" s="11">
        <v>0</v>
      </c>
      <c r="O62" s="11">
        <v>399.90196499999928</v>
      </c>
      <c r="P62" s="11">
        <v>799.80392999999856</v>
      </c>
      <c r="Q62" s="11">
        <v>16.254722000000008</v>
      </c>
      <c r="R62" s="11">
        <v>32.496149000000017</v>
      </c>
      <c r="S62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521.71389899999929</v>
      </c>
      <c r="T62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1057.7906829999988</v>
      </c>
    </row>
    <row r="63" spans="1:20" x14ac:dyDescent="0.35">
      <c r="A63" s="2">
        <v>9</v>
      </c>
      <c r="B63" s="2">
        <v>2</v>
      </c>
      <c r="C63" s="2">
        <v>34</v>
      </c>
      <c r="D63" s="2" t="s">
        <v>64</v>
      </c>
      <c r="E63" s="11">
        <v>37.13649700000002</v>
      </c>
      <c r="F63" s="11">
        <v>175.282318</v>
      </c>
      <c r="G63" s="11">
        <v>0</v>
      </c>
      <c r="H63" s="11">
        <v>0</v>
      </c>
      <c r="I63" s="11">
        <v>81.904075999999989</v>
      </c>
      <c r="J63" s="11">
        <v>283.45303699999999</v>
      </c>
      <c r="K63" s="11">
        <v>86.625991000000127</v>
      </c>
      <c r="L63" s="11">
        <v>274.02075600000057</v>
      </c>
      <c r="M63" s="11">
        <v>0</v>
      </c>
      <c r="N63" s="11">
        <v>0</v>
      </c>
      <c r="O63" s="11">
        <v>771.99291299999686</v>
      </c>
      <c r="P63" s="11">
        <v>1641.2817199999954</v>
      </c>
      <c r="Q63" s="11">
        <v>15.471726</v>
      </c>
      <c r="R63" s="11">
        <v>30.887678999999999</v>
      </c>
      <c r="S63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993.13120299999696</v>
      </c>
      <c r="T63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2374.037830999996</v>
      </c>
    </row>
    <row r="64" spans="1:20" x14ac:dyDescent="0.35">
      <c r="A64" s="2">
        <v>9</v>
      </c>
      <c r="B64" s="2">
        <v>1</v>
      </c>
      <c r="C64" s="2">
        <v>80</v>
      </c>
      <c r="D64" s="2" t="s">
        <v>62</v>
      </c>
      <c r="E64" s="11">
        <v>19.379033000000003</v>
      </c>
      <c r="F64" s="11">
        <v>155.03226399999988</v>
      </c>
      <c r="G64" s="11">
        <v>0</v>
      </c>
      <c r="H64" s="11">
        <v>0</v>
      </c>
      <c r="I64" s="11">
        <v>60.668553000000095</v>
      </c>
      <c r="J64" s="11">
        <v>197.87431699999999</v>
      </c>
      <c r="K64" s="11">
        <v>56.501248999999952</v>
      </c>
      <c r="L64" s="11">
        <v>116.15818900000008</v>
      </c>
      <c r="M64" s="11">
        <v>0</v>
      </c>
      <c r="N64" s="11">
        <v>0</v>
      </c>
      <c r="O64" s="11">
        <v>1006.726945</v>
      </c>
      <c r="P64" s="11">
        <v>2028.1482349999987</v>
      </c>
      <c r="Q64" s="11">
        <v>36.524187000000012</v>
      </c>
      <c r="R64" s="11">
        <v>73.048374000000024</v>
      </c>
      <c r="S64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1179.7999669999999</v>
      </c>
      <c r="T64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2497.2130049999987</v>
      </c>
    </row>
    <row r="65" spans="1:20" x14ac:dyDescent="0.35">
      <c r="A65" s="2">
        <v>9</v>
      </c>
      <c r="B65" s="2">
        <v>2</v>
      </c>
      <c r="C65" s="2">
        <v>85</v>
      </c>
      <c r="D65" s="2" t="s">
        <v>65</v>
      </c>
      <c r="E65" s="11">
        <v>0</v>
      </c>
      <c r="F65" s="11">
        <v>0</v>
      </c>
      <c r="G65" s="11">
        <v>0</v>
      </c>
      <c r="H65" s="11">
        <v>0</v>
      </c>
      <c r="I65" s="11">
        <v>17.478248000000004</v>
      </c>
      <c r="J65" s="11">
        <v>48.120891999999998</v>
      </c>
      <c r="K65" s="11">
        <v>126.05886499999998</v>
      </c>
      <c r="L65" s="11">
        <v>252.11772999999971</v>
      </c>
      <c r="M65" s="11">
        <v>0</v>
      </c>
      <c r="N65" s="11">
        <v>0</v>
      </c>
      <c r="O65" s="11">
        <v>702.63143700000057</v>
      </c>
      <c r="P65" s="11">
        <v>1406.3843920000011</v>
      </c>
      <c r="Q65" s="11">
        <v>57.426002000000011</v>
      </c>
      <c r="R65" s="11">
        <v>114.85200400000002</v>
      </c>
      <c r="S65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903.59455200000059</v>
      </c>
      <c r="T65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1706.6230140000007</v>
      </c>
    </row>
    <row r="66" spans="1:20" x14ac:dyDescent="0.35">
      <c r="A66" s="2">
        <v>10</v>
      </c>
      <c r="B66" s="2">
        <v>3</v>
      </c>
      <c r="C66" s="2">
        <v>4</v>
      </c>
      <c r="D66" s="2" t="s">
        <v>69</v>
      </c>
      <c r="E66" s="11">
        <v>0</v>
      </c>
      <c r="F66" s="11">
        <v>0</v>
      </c>
      <c r="G66" s="11">
        <v>0</v>
      </c>
      <c r="H66" s="11">
        <v>0</v>
      </c>
      <c r="I66" s="11">
        <v>53.067487999999983</v>
      </c>
      <c r="J66" s="11">
        <v>157.40165400000001</v>
      </c>
      <c r="K66" s="11">
        <v>72.749633000000031</v>
      </c>
      <c r="L66" s="11">
        <v>145.49926599999992</v>
      </c>
      <c r="M66" s="11">
        <v>0</v>
      </c>
      <c r="N66" s="11">
        <v>0</v>
      </c>
      <c r="O66" s="11">
        <v>649.89435300000036</v>
      </c>
      <c r="P66" s="11">
        <v>1299.8034460000003</v>
      </c>
      <c r="Q66" s="11">
        <v>32.573716999999995</v>
      </c>
      <c r="R66" s="11">
        <v>65.14743399999999</v>
      </c>
      <c r="S66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808.2851910000004</v>
      </c>
      <c r="T66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1602.7043660000004</v>
      </c>
    </row>
    <row r="67" spans="1:20" x14ac:dyDescent="0.35">
      <c r="A67" s="2">
        <v>10</v>
      </c>
      <c r="B67" s="2">
        <v>1</v>
      </c>
      <c r="C67" s="2">
        <v>13</v>
      </c>
      <c r="D67" s="2" t="s">
        <v>66</v>
      </c>
      <c r="E67" s="11">
        <v>14.106959999999999</v>
      </c>
      <c r="F67" s="11">
        <v>121.39485800000003</v>
      </c>
      <c r="G67" s="11">
        <v>0</v>
      </c>
      <c r="H67" s="11">
        <v>0</v>
      </c>
      <c r="I67" s="11">
        <v>32.710065999999991</v>
      </c>
      <c r="J67" s="11">
        <v>97.905533000000091</v>
      </c>
      <c r="K67" s="11">
        <v>81.446744999999979</v>
      </c>
      <c r="L67" s="11">
        <v>220.41739000000004</v>
      </c>
      <c r="M67" s="11">
        <v>0</v>
      </c>
      <c r="N67" s="11">
        <v>0</v>
      </c>
      <c r="O67" s="11">
        <v>674.10789299999999</v>
      </c>
      <c r="P67" s="11">
        <v>1396.9625220000019</v>
      </c>
      <c r="Q67" s="11">
        <v>13.618665000000005</v>
      </c>
      <c r="R67" s="11">
        <v>27.237330000000011</v>
      </c>
      <c r="S67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815.99032899999997</v>
      </c>
      <c r="T67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1836.6803030000019</v>
      </c>
    </row>
    <row r="68" spans="1:20" x14ac:dyDescent="0.35">
      <c r="A68" s="2">
        <v>10</v>
      </c>
      <c r="B68" s="2">
        <v>2</v>
      </c>
      <c r="C68" s="2">
        <v>60</v>
      </c>
      <c r="D68" s="2" t="s">
        <v>68</v>
      </c>
      <c r="E68" s="11">
        <v>121.50544699999989</v>
      </c>
      <c r="F68" s="11">
        <v>824.34105399999908</v>
      </c>
      <c r="G68" s="11">
        <v>0</v>
      </c>
      <c r="H68" s="11">
        <v>0</v>
      </c>
      <c r="I68" s="11">
        <v>52.519935000000039</v>
      </c>
      <c r="J68" s="11">
        <v>229.60861899999989</v>
      </c>
      <c r="K68" s="11">
        <v>149.32224500000041</v>
      </c>
      <c r="L68" s="11">
        <v>542.31805099999974</v>
      </c>
      <c r="M68" s="11">
        <v>0</v>
      </c>
      <c r="N68" s="11">
        <v>0</v>
      </c>
      <c r="O68" s="11">
        <v>645.54741699999954</v>
      </c>
      <c r="P68" s="11">
        <v>1473.9711800000043</v>
      </c>
      <c r="Q68" s="11">
        <v>11.1654</v>
      </c>
      <c r="R68" s="11">
        <v>22.3308</v>
      </c>
      <c r="S68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980.06044399999985</v>
      </c>
      <c r="T68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3070.238904000003</v>
      </c>
    </row>
    <row r="69" spans="1:20" x14ac:dyDescent="0.35">
      <c r="A69" s="2">
        <v>10</v>
      </c>
      <c r="B69" s="2">
        <v>1</v>
      </c>
      <c r="C69" s="2">
        <v>84</v>
      </c>
      <c r="D69" s="2" t="s">
        <v>67</v>
      </c>
      <c r="E69" s="11">
        <v>0</v>
      </c>
      <c r="F69" s="11">
        <v>0</v>
      </c>
      <c r="G69" s="11">
        <v>0</v>
      </c>
      <c r="H69" s="11">
        <v>0</v>
      </c>
      <c r="I69" s="11">
        <v>28.512863000000021</v>
      </c>
      <c r="J69" s="11">
        <v>82.492916000000022</v>
      </c>
      <c r="K69" s="11">
        <v>97.563848000000036</v>
      </c>
      <c r="L69" s="11">
        <v>234.36526499999971</v>
      </c>
      <c r="M69" s="11">
        <v>0</v>
      </c>
      <c r="N69" s="11">
        <v>0</v>
      </c>
      <c r="O69" s="11">
        <v>695.89655799999912</v>
      </c>
      <c r="P69" s="11">
        <v>1394.5429079999983</v>
      </c>
      <c r="Q69" s="11">
        <v>23.085800999999996</v>
      </c>
      <c r="R69" s="11">
        <v>46.171601999999993</v>
      </c>
      <c r="S69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845.05906999999911</v>
      </c>
      <c r="T69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1711.4010889999981</v>
      </c>
    </row>
    <row r="70" spans="1:20" x14ac:dyDescent="0.35">
      <c r="A70" s="2">
        <v>10</v>
      </c>
      <c r="B70" s="2">
        <v>3</v>
      </c>
      <c r="C70" s="2">
        <v>90</v>
      </c>
      <c r="D70" s="2" t="s">
        <v>70</v>
      </c>
      <c r="E70" s="11">
        <v>0</v>
      </c>
      <c r="F70" s="11">
        <v>0</v>
      </c>
      <c r="G70" s="11">
        <v>0</v>
      </c>
      <c r="H70" s="11">
        <v>0</v>
      </c>
      <c r="I70" s="11">
        <v>70.787761000000003</v>
      </c>
      <c r="J70" s="11">
        <v>270.35247700000031</v>
      </c>
      <c r="K70" s="11">
        <v>121.59272800000011</v>
      </c>
      <c r="L70" s="11">
        <v>253.1751050000002</v>
      </c>
      <c r="M70" s="11">
        <v>0</v>
      </c>
      <c r="N70" s="11">
        <v>0</v>
      </c>
      <c r="O70" s="11">
        <v>1396.0014059999946</v>
      </c>
      <c r="P70" s="11">
        <v>2807.6559859999902</v>
      </c>
      <c r="Q70" s="11">
        <v>20.186369999999997</v>
      </c>
      <c r="R70" s="11">
        <v>40.372739999999993</v>
      </c>
      <c r="S70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1608.5682649999947</v>
      </c>
      <c r="T70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3331.1835679999908</v>
      </c>
    </row>
    <row r="71" spans="1:20" x14ac:dyDescent="0.35">
      <c r="A71" s="2">
        <v>11</v>
      </c>
      <c r="B71" s="2">
        <v>1</v>
      </c>
      <c r="C71" s="2">
        <v>3</v>
      </c>
      <c r="D71" s="2" t="s">
        <v>71</v>
      </c>
      <c r="E71" s="11">
        <v>0</v>
      </c>
      <c r="F71" s="11">
        <v>0</v>
      </c>
      <c r="G71" s="11">
        <v>0</v>
      </c>
      <c r="H71" s="11">
        <v>0</v>
      </c>
      <c r="I71" s="11">
        <v>31.947902000000006</v>
      </c>
      <c r="J71" s="11">
        <v>63.895803999999998</v>
      </c>
      <c r="K71" s="11">
        <v>52.633600000000044</v>
      </c>
      <c r="L71" s="11">
        <v>105.36320000000003</v>
      </c>
      <c r="M71" s="11">
        <v>0</v>
      </c>
      <c r="N71" s="11">
        <v>0</v>
      </c>
      <c r="O71" s="11">
        <v>302.64464000000049</v>
      </c>
      <c r="P71" s="11">
        <v>605.23806900000113</v>
      </c>
      <c r="Q71" s="11">
        <v>60.57919399999998</v>
      </c>
      <c r="R71" s="11">
        <v>121.15838799999996</v>
      </c>
      <c r="S71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447.80533600000052</v>
      </c>
      <c r="T71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774.49707300000114</v>
      </c>
    </row>
    <row r="72" spans="1:20" x14ac:dyDescent="0.35">
      <c r="A72" s="2">
        <v>11</v>
      </c>
      <c r="B72" s="2">
        <v>3</v>
      </c>
      <c r="C72" s="2">
        <v>5</v>
      </c>
      <c r="D72" s="2" t="s">
        <v>77</v>
      </c>
      <c r="E72" s="11">
        <v>0</v>
      </c>
      <c r="F72" s="11">
        <v>0</v>
      </c>
      <c r="G72" s="11">
        <v>0</v>
      </c>
      <c r="H72" s="11">
        <v>0</v>
      </c>
      <c r="I72" s="11">
        <v>31.28084100000002</v>
      </c>
      <c r="J72" s="11">
        <v>95.650125000000003</v>
      </c>
      <c r="K72" s="11">
        <v>87.427805000000021</v>
      </c>
      <c r="L72" s="11">
        <v>174.85560999999996</v>
      </c>
      <c r="M72" s="11">
        <v>0</v>
      </c>
      <c r="N72" s="11">
        <v>0</v>
      </c>
      <c r="O72" s="11">
        <v>485.70816500000012</v>
      </c>
      <c r="P72" s="11">
        <v>972.45431000000031</v>
      </c>
      <c r="Q72" s="11">
        <v>187.80731299999997</v>
      </c>
      <c r="R72" s="11">
        <v>375.37042600000001</v>
      </c>
      <c r="S72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792.22412400000007</v>
      </c>
      <c r="T72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1242.9600450000003</v>
      </c>
    </row>
    <row r="73" spans="1:20" x14ac:dyDescent="0.35">
      <c r="A73" s="2">
        <v>11</v>
      </c>
      <c r="B73" s="2">
        <v>2</v>
      </c>
      <c r="C73" s="2">
        <v>6</v>
      </c>
      <c r="D73" s="2" t="s">
        <v>74</v>
      </c>
      <c r="E73" s="11">
        <v>0</v>
      </c>
      <c r="F73" s="11">
        <v>0</v>
      </c>
      <c r="G73" s="11">
        <v>0</v>
      </c>
      <c r="H73" s="11">
        <v>0</v>
      </c>
      <c r="I73" s="11">
        <v>44.697610999999981</v>
      </c>
      <c r="J73" s="11">
        <v>91.538859999999843</v>
      </c>
      <c r="K73" s="11">
        <v>42.16557600000003</v>
      </c>
      <c r="L73" s="11">
        <v>88.78276300000006</v>
      </c>
      <c r="M73" s="11">
        <v>0</v>
      </c>
      <c r="N73" s="11">
        <v>0</v>
      </c>
      <c r="O73" s="11">
        <v>197.8885499999999</v>
      </c>
      <c r="P73" s="11">
        <v>395.77709999999979</v>
      </c>
      <c r="Q73" s="11">
        <v>50.444416999999994</v>
      </c>
      <c r="R73" s="11">
        <v>100.88883399999997</v>
      </c>
      <c r="S73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335.19615399999992</v>
      </c>
      <c r="T73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576.09872299999972</v>
      </c>
    </row>
    <row r="74" spans="1:20" x14ac:dyDescent="0.35">
      <c r="A74" s="2">
        <v>11</v>
      </c>
      <c r="B74" s="2">
        <v>2</v>
      </c>
      <c r="C74" s="2">
        <v>14</v>
      </c>
      <c r="D74" s="2" t="s">
        <v>75</v>
      </c>
      <c r="E74" s="11">
        <v>0</v>
      </c>
      <c r="F74" s="11">
        <v>0</v>
      </c>
      <c r="G74" s="11">
        <v>0</v>
      </c>
      <c r="H74" s="11">
        <v>0</v>
      </c>
      <c r="I74" s="11">
        <v>66.158656000000107</v>
      </c>
      <c r="J74" s="11">
        <v>213.4036430000001</v>
      </c>
      <c r="K74" s="11">
        <v>44.489803000000016</v>
      </c>
      <c r="L74" s="11">
        <v>91.007617999999979</v>
      </c>
      <c r="M74" s="11">
        <v>7.8175519999999992</v>
      </c>
      <c r="N74" s="11">
        <v>15.635103999999998</v>
      </c>
      <c r="O74" s="11">
        <v>493.88581500000174</v>
      </c>
      <c r="P74" s="11">
        <v>1007.8404000000025</v>
      </c>
      <c r="Q74" s="11">
        <v>74.26956899999999</v>
      </c>
      <c r="R74" s="11">
        <v>148.53913799999998</v>
      </c>
      <c r="S74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686.62139500000194</v>
      </c>
      <c r="T74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1312.2516610000025</v>
      </c>
    </row>
    <row r="75" spans="1:20" x14ac:dyDescent="0.35">
      <c r="A75" s="2">
        <v>11</v>
      </c>
      <c r="B75" s="2">
        <v>1</v>
      </c>
      <c r="C75" s="2">
        <v>86</v>
      </c>
      <c r="D75" s="2" t="s">
        <v>72</v>
      </c>
      <c r="E75" s="11">
        <v>35.808081999999992</v>
      </c>
      <c r="F75" s="11">
        <v>143.232328</v>
      </c>
      <c r="G75" s="11">
        <v>0</v>
      </c>
      <c r="H75" s="11">
        <v>0</v>
      </c>
      <c r="I75" s="11">
        <v>58.500295000000051</v>
      </c>
      <c r="J75" s="11">
        <v>174.67839099999998</v>
      </c>
      <c r="K75" s="11">
        <v>81.48869999999981</v>
      </c>
      <c r="L75" s="11">
        <v>177.8194339999998</v>
      </c>
      <c r="M75" s="11">
        <v>0</v>
      </c>
      <c r="N75" s="11">
        <v>0</v>
      </c>
      <c r="O75" s="11">
        <v>900.11526999999683</v>
      </c>
      <c r="P75" s="11">
        <v>1802.6695279999938</v>
      </c>
      <c r="Q75" s="11">
        <v>44.96115799999999</v>
      </c>
      <c r="R75" s="11">
        <v>89.402210999999966</v>
      </c>
      <c r="S75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1120.8735049999968</v>
      </c>
      <c r="T75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2298.3996809999935</v>
      </c>
    </row>
    <row r="76" spans="1:20" x14ac:dyDescent="0.35">
      <c r="A76" s="2">
        <v>11</v>
      </c>
      <c r="B76" s="2">
        <v>2</v>
      </c>
      <c r="C76" s="2">
        <v>95</v>
      </c>
      <c r="D76" s="2" t="s">
        <v>76</v>
      </c>
      <c r="E76" s="11">
        <v>0</v>
      </c>
      <c r="F76" s="11">
        <v>0</v>
      </c>
      <c r="G76" s="11">
        <v>0</v>
      </c>
      <c r="H76" s="11">
        <v>0</v>
      </c>
      <c r="I76" s="11">
        <v>56.728544999999926</v>
      </c>
      <c r="J76" s="11">
        <v>165.28839399999998</v>
      </c>
      <c r="K76" s="11">
        <v>34.362215999999954</v>
      </c>
      <c r="L76" s="11">
        <v>75.613799000000014</v>
      </c>
      <c r="M76" s="11">
        <v>0</v>
      </c>
      <c r="N76" s="11">
        <v>0</v>
      </c>
      <c r="O76" s="11">
        <v>364.83571700000078</v>
      </c>
      <c r="P76" s="11">
        <v>731.43143400000167</v>
      </c>
      <c r="Q76" s="11">
        <v>112.83249299999996</v>
      </c>
      <c r="R76" s="11">
        <v>225.42059599999996</v>
      </c>
      <c r="S76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568.75897100000066</v>
      </c>
      <c r="T76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972.33362700000168</v>
      </c>
    </row>
    <row r="77" spans="1:20" x14ac:dyDescent="0.35">
      <c r="A77" s="2">
        <v>11</v>
      </c>
      <c r="B77" s="2">
        <v>3</v>
      </c>
      <c r="C77" s="2">
        <v>97</v>
      </c>
      <c r="D77" s="2" t="s">
        <v>78</v>
      </c>
      <c r="E77" s="11">
        <v>0</v>
      </c>
      <c r="F77" s="11">
        <v>0</v>
      </c>
      <c r="G77" s="11">
        <v>0</v>
      </c>
      <c r="H77" s="11">
        <v>0</v>
      </c>
      <c r="I77" s="11">
        <v>49.145267000000011</v>
      </c>
      <c r="J77" s="11">
        <v>174.57787500000015</v>
      </c>
      <c r="K77" s="11">
        <v>101.25095099999997</v>
      </c>
      <c r="L77" s="11">
        <v>225.6066180000004</v>
      </c>
      <c r="M77" s="11">
        <v>0</v>
      </c>
      <c r="N77" s="11">
        <v>0</v>
      </c>
      <c r="O77" s="11">
        <v>993.74762799999769</v>
      </c>
      <c r="P77" s="11">
        <v>1988.1043589999956</v>
      </c>
      <c r="Q77" s="11">
        <v>171.48812999999998</v>
      </c>
      <c r="R77" s="11">
        <v>342.97625999999997</v>
      </c>
      <c r="S77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1315.6319759999976</v>
      </c>
      <c r="T77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2388.288851999996</v>
      </c>
    </row>
    <row r="78" spans="1:20" x14ac:dyDescent="0.35">
      <c r="A78" s="2">
        <v>11</v>
      </c>
      <c r="B78" s="2">
        <v>1</v>
      </c>
      <c r="C78" s="2">
        <v>99</v>
      </c>
      <c r="D78" s="2" t="s">
        <v>73</v>
      </c>
      <c r="E78" s="11">
        <v>13.754917999999998</v>
      </c>
      <c r="F78" s="11">
        <v>55.019671999999993</v>
      </c>
      <c r="G78" s="11">
        <v>0</v>
      </c>
      <c r="H78" s="11">
        <v>0</v>
      </c>
      <c r="I78" s="11">
        <v>53.440672999999961</v>
      </c>
      <c r="J78" s="11">
        <v>150.95175999999989</v>
      </c>
      <c r="K78" s="11">
        <v>23.514009999999999</v>
      </c>
      <c r="L78" s="11">
        <v>49.848020000000012</v>
      </c>
      <c r="M78" s="11">
        <v>0</v>
      </c>
      <c r="N78" s="11">
        <v>0</v>
      </c>
      <c r="O78" s="11">
        <v>596.04762199999971</v>
      </c>
      <c r="P78" s="11">
        <v>1192.5616419999994</v>
      </c>
      <c r="Q78" s="11">
        <v>30.906882000000014</v>
      </c>
      <c r="R78" s="11">
        <v>61.81376400000002</v>
      </c>
      <c r="S78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717.66410499999961</v>
      </c>
      <c r="T78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1448.3810939999994</v>
      </c>
    </row>
    <row r="79" spans="1:20" x14ac:dyDescent="0.35">
      <c r="A79" s="2">
        <v>12</v>
      </c>
      <c r="B79" s="2">
        <v>2</v>
      </c>
      <c r="C79" s="2">
        <v>2</v>
      </c>
      <c r="D79" s="2" t="s">
        <v>81</v>
      </c>
      <c r="E79" s="11">
        <v>0</v>
      </c>
      <c r="F79" s="11">
        <v>0</v>
      </c>
      <c r="G79" s="11">
        <v>0</v>
      </c>
      <c r="H79" s="11">
        <v>0</v>
      </c>
      <c r="I79" s="11">
        <v>18.878387000000004</v>
      </c>
      <c r="J79" s="11">
        <v>37.756774000000028</v>
      </c>
      <c r="K79" s="11">
        <v>37.309325000000015</v>
      </c>
      <c r="L79" s="11">
        <v>76.436896999999959</v>
      </c>
      <c r="M79" s="11">
        <v>0</v>
      </c>
      <c r="N79" s="11">
        <v>0</v>
      </c>
      <c r="O79" s="11">
        <v>488.68970899999988</v>
      </c>
      <c r="P79" s="11">
        <v>977.81141799999943</v>
      </c>
      <c r="Q79" s="11">
        <v>41.684238000000001</v>
      </c>
      <c r="R79" s="11">
        <v>83.368476000000001</v>
      </c>
      <c r="S79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586.56165899999996</v>
      </c>
      <c r="T79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1092.0050889999993</v>
      </c>
    </row>
    <row r="80" spans="1:20" x14ac:dyDescent="0.35">
      <c r="A80" s="2">
        <v>12</v>
      </c>
      <c r="B80" s="2">
        <v>3</v>
      </c>
      <c r="C80" s="2">
        <v>18</v>
      </c>
      <c r="D80" s="2" t="s">
        <v>83</v>
      </c>
      <c r="E80" s="11">
        <v>19.734192999999998</v>
      </c>
      <c r="F80" s="11">
        <v>78.936771999999991</v>
      </c>
      <c r="G80" s="11">
        <v>0</v>
      </c>
      <c r="H80" s="11">
        <v>0</v>
      </c>
      <c r="I80" s="11">
        <v>47.293656999999989</v>
      </c>
      <c r="J80" s="11">
        <v>157.92264199999997</v>
      </c>
      <c r="K80" s="11">
        <v>89.454725000000067</v>
      </c>
      <c r="L80" s="11">
        <v>221.83522500000018</v>
      </c>
      <c r="M80" s="11">
        <v>0</v>
      </c>
      <c r="N80" s="11">
        <v>0</v>
      </c>
      <c r="O80" s="11">
        <v>896.97482100000229</v>
      </c>
      <c r="P80" s="11">
        <v>1841.9169720000061</v>
      </c>
      <c r="Q80" s="11">
        <v>11.761768999999999</v>
      </c>
      <c r="R80" s="11">
        <v>23.523537999999999</v>
      </c>
      <c r="S80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1065.2191650000022</v>
      </c>
      <c r="T80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2300.6116110000062</v>
      </c>
    </row>
    <row r="81" spans="1:20" x14ac:dyDescent="0.35">
      <c r="A81" s="2">
        <v>12</v>
      </c>
      <c r="B81" s="2">
        <v>1</v>
      </c>
      <c r="C81" s="2">
        <v>23</v>
      </c>
      <c r="D81" s="2" t="s">
        <v>79</v>
      </c>
      <c r="E81" s="11">
        <v>8.2077810000000007</v>
      </c>
      <c r="F81" s="11">
        <v>32.831124000000003</v>
      </c>
      <c r="G81" s="11">
        <v>0</v>
      </c>
      <c r="H81" s="11">
        <v>0</v>
      </c>
      <c r="I81" s="11">
        <v>41.538874000000028</v>
      </c>
      <c r="J81" s="11">
        <v>146.77498399999999</v>
      </c>
      <c r="K81" s="11">
        <v>137.71508399999991</v>
      </c>
      <c r="L81" s="11">
        <v>298.94159100000007</v>
      </c>
      <c r="M81" s="11">
        <v>0</v>
      </c>
      <c r="N81" s="11">
        <v>0</v>
      </c>
      <c r="O81" s="11">
        <v>984.54843599999811</v>
      </c>
      <c r="P81" s="11">
        <v>1982.6975769999942</v>
      </c>
      <c r="Q81" s="11">
        <v>35.992637000000009</v>
      </c>
      <c r="R81" s="11">
        <v>71.985274000000018</v>
      </c>
      <c r="S81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1208.0028119999981</v>
      </c>
      <c r="T81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2461.2452759999942</v>
      </c>
    </row>
    <row r="82" spans="1:20" x14ac:dyDescent="0.35">
      <c r="A82" s="2">
        <v>12</v>
      </c>
      <c r="B82" s="2">
        <v>1</v>
      </c>
      <c r="C82" s="2">
        <v>36</v>
      </c>
      <c r="D82" s="2" t="s">
        <v>80</v>
      </c>
      <c r="E82" s="11">
        <v>19.424980999999995</v>
      </c>
      <c r="F82" s="11">
        <v>116.44139800000001</v>
      </c>
      <c r="G82" s="11">
        <v>0</v>
      </c>
      <c r="H82" s="11">
        <v>0</v>
      </c>
      <c r="I82" s="11">
        <v>45.535478999999995</v>
      </c>
      <c r="J82" s="11">
        <v>179.86202399999985</v>
      </c>
      <c r="K82" s="11">
        <v>124.4283260000003</v>
      </c>
      <c r="L82" s="11">
        <v>318.14441400000084</v>
      </c>
      <c r="M82" s="11">
        <v>0</v>
      </c>
      <c r="N82" s="11">
        <v>0</v>
      </c>
      <c r="O82" s="11">
        <v>779.32281399999658</v>
      </c>
      <c r="P82" s="11">
        <v>1601.974034999994</v>
      </c>
      <c r="Q82" s="11">
        <v>8.4963699999999953</v>
      </c>
      <c r="R82" s="11">
        <v>16.992739999999991</v>
      </c>
      <c r="S82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977.20796999999686</v>
      </c>
      <c r="T82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2216.421870999995</v>
      </c>
    </row>
    <row r="83" spans="1:20" x14ac:dyDescent="0.35">
      <c r="A83" s="2">
        <v>12</v>
      </c>
      <c r="B83" s="2">
        <v>2</v>
      </c>
      <c r="C83" s="2">
        <v>49</v>
      </c>
      <c r="D83" s="2" t="s">
        <v>82</v>
      </c>
      <c r="E83" s="11">
        <v>61.357383999999982</v>
      </c>
      <c r="F83" s="11">
        <v>257.84255799999994</v>
      </c>
      <c r="G83" s="11">
        <v>0</v>
      </c>
      <c r="H83" s="11">
        <v>0</v>
      </c>
      <c r="I83" s="11">
        <v>83.915093000000041</v>
      </c>
      <c r="J83" s="11">
        <v>194.09135500000008</v>
      </c>
      <c r="K83" s="11">
        <v>84.917383000000115</v>
      </c>
      <c r="L83" s="11">
        <v>179.60879900000037</v>
      </c>
      <c r="M83" s="11">
        <v>0</v>
      </c>
      <c r="N83" s="11">
        <v>0</v>
      </c>
      <c r="O83" s="11">
        <v>1243.4493659999994</v>
      </c>
      <c r="P83" s="11">
        <v>2509.5427229999946</v>
      </c>
      <c r="Q83" s="11">
        <v>84.868067999999951</v>
      </c>
      <c r="R83" s="11">
        <v>169.7361359999999</v>
      </c>
      <c r="S83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1558.5072939999995</v>
      </c>
      <c r="T83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3141.085434999995</v>
      </c>
    </row>
    <row r="84" spans="1:20" x14ac:dyDescent="0.35">
      <c r="A84" s="2">
        <v>12</v>
      </c>
      <c r="B84" s="2">
        <v>3</v>
      </c>
      <c r="C84" s="2">
        <v>55</v>
      </c>
      <c r="D84" s="2" t="s">
        <v>84</v>
      </c>
      <c r="E84" s="11">
        <v>0</v>
      </c>
      <c r="F84" s="11">
        <v>0</v>
      </c>
      <c r="G84" s="11">
        <v>0</v>
      </c>
      <c r="H84" s="11">
        <v>0</v>
      </c>
      <c r="I84" s="11">
        <v>23.354026000000001</v>
      </c>
      <c r="J84" s="11">
        <v>68.779207000000014</v>
      </c>
      <c r="K84" s="11">
        <v>103.18136100000005</v>
      </c>
      <c r="L84" s="11">
        <v>241.83210200000022</v>
      </c>
      <c r="M84" s="11">
        <v>0</v>
      </c>
      <c r="N84" s="11">
        <v>0</v>
      </c>
      <c r="O84" s="11">
        <v>698.31546599999888</v>
      </c>
      <c r="P84" s="11">
        <v>1397.7951799999976</v>
      </c>
      <c r="Q84" s="11">
        <v>6.182391</v>
      </c>
      <c r="R84" s="11">
        <v>12.364782</v>
      </c>
      <c r="S84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831.03324399999894</v>
      </c>
      <c r="T84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1708.4064889999977</v>
      </c>
    </row>
    <row r="85" spans="1:20" x14ac:dyDescent="0.35">
      <c r="A85" s="2">
        <v>13</v>
      </c>
      <c r="B85" s="2">
        <v>2</v>
      </c>
      <c r="C85" s="2">
        <v>11</v>
      </c>
      <c r="D85" s="2" t="s">
        <v>89</v>
      </c>
      <c r="E85" s="11">
        <v>50.406732999999953</v>
      </c>
      <c r="F85" s="11">
        <v>219.53233000000009</v>
      </c>
      <c r="G85" s="11">
        <v>0</v>
      </c>
      <c r="H85" s="11">
        <v>0</v>
      </c>
      <c r="I85" s="11">
        <v>92.901805999999993</v>
      </c>
      <c r="J85" s="11">
        <v>318.00534200000021</v>
      </c>
      <c r="K85" s="11">
        <v>97.776895000000181</v>
      </c>
      <c r="L85" s="11">
        <v>233.12982200000064</v>
      </c>
      <c r="M85" s="11">
        <v>4.4337090000000003</v>
      </c>
      <c r="N85" s="11">
        <v>8.8674180000000007</v>
      </c>
      <c r="O85" s="11">
        <v>937.04290299999832</v>
      </c>
      <c r="P85" s="11">
        <v>1883.6210079999962</v>
      </c>
      <c r="Q85" s="11">
        <v>68.394825999999981</v>
      </c>
      <c r="R85" s="11">
        <v>136.51110499999999</v>
      </c>
      <c r="S85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1250.9568719999984</v>
      </c>
      <c r="T85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2654.2885019999972</v>
      </c>
    </row>
    <row r="86" spans="1:20" x14ac:dyDescent="0.35">
      <c r="A86" s="2">
        <v>13</v>
      </c>
      <c r="B86" s="2">
        <v>1</v>
      </c>
      <c r="C86" s="2">
        <v>12</v>
      </c>
      <c r="D86" s="2" t="s">
        <v>85</v>
      </c>
      <c r="E86" s="11">
        <v>26.630560000000003</v>
      </c>
      <c r="F86" s="11">
        <v>106.52223999999997</v>
      </c>
      <c r="G86" s="11">
        <v>0</v>
      </c>
      <c r="H86" s="11">
        <v>0</v>
      </c>
      <c r="I86" s="11">
        <v>58.946504000000061</v>
      </c>
      <c r="J86" s="11">
        <v>136.51917199999994</v>
      </c>
      <c r="K86" s="11">
        <v>69.382564000000002</v>
      </c>
      <c r="L86" s="11">
        <v>148.87564999999998</v>
      </c>
      <c r="M86" s="11">
        <v>0</v>
      </c>
      <c r="N86" s="11">
        <v>0</v>
      </c>
      <c r="O86" s="11">
        <v>669.24444599999674</v>
      </c>
      <c r="P86" s="11">
        <v>1343.2338409999943</v>
      </c>
      <c r="Q86" s="11">
        <v>30.519151999999988</v>
      </c>
      <c r="R86" s="11">
        <v>61.038303999999975</v>
      </c>
      <c r="S86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854.72322599999677</v>
      </c>
      <c r="T86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1735.1509029999943</v>
      </c>
    </row>
    <row r="87" spans="1:20" x14ac:dyDescent="0.35">
      <c r="A87" s="2">
        <v>13</v>
      </c>
      <c r="B87" s="2">
        <v>2</v>
      </c>
      <c r="C87" s="2">
        <v>57</v>
      </c>
      <c r="D87" s="2" t="s">
        <v>90</v>
      </c>
      <c r="E87" s="11">
        <v>12.606171</v>
      </c>
      <c r="F87" s="11">
        <v>66.410147999999992</v>
      </c>
      <c r="G87" s="11">
        <v>0</v>
      </c>
      <c r="H87" s="11">
        <v>0</v>
      </c>
      <c r="I87" s="11">
        <v>46.468367999999963</v>
      </c>
      <c r="J87" s="11">
        <v>116.54523899999998</v>
      </c>
      <c r="K87" s="11">
        <v>69.707602999999992</v>
      </c>
      <c r="L87" s="11">
        <v>141.27663399999997</v>
      </c>
      <c r="M87" s="11">
        <v>0</v>
      </c>
      <c r="N87" s="11">
        <v>0</v>
      </c>
      <c r="O87" s="11">
        <v>430.38910800000082</v>
      </c>
      <c r="P87" s="11">
        <v>862.12824400000159</v>
      </c>
      <c r="Q87" s="11">
        <v>90.698691999999994</v>
      </c>
      <c r="R87" s="11">
        <v>181.39738399999999</v>
      </c>
      <c r="S87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649.86994200000072</v>
      </c>
      <c r="T87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1186.3602650000016</v>
      </c>
    </row>
    <row r="88" spans="1:20" x14ac:dyDescent="0.35">
      <c r="A88" s="2">
        <v>13</v>
      </c>
      <c r="B88" s="2">
        <v>1</v>
      </c>
      <c r="C88" s="2">
        <v>59</v>
      </c>
      <c r="D88" s="2" t="s">
        <v>86</v>
      </c>
      <c r="E88" s="11">
        <v>26.151065999999997</v>
      </c>
      <c r="F88" s="11">
        <v>114.87434800000003</v>
      </c>
      <c r="G88" s="11">
        <v>0</v>
      </c>
      <c r="H88" s="11">
        <v>0</v>
      </c>
      <c r="I88" s="11">
        <v>66.12606700000002</v>
      </c>
      <c r="J88" s="11">
        <v>168.78555499999987</v>
      </c>
      <c r="K88" s="11">
        <v>46.976518000000091</v>
      </c>
      <c r="L88" s="11">
        <v>94.071964000000051</v>
      </c>
      <c r="M88" s="11">
        <v>0</v>
      </c>
      <c r="N88" s="11">
        <v>0</v>
      </c>
      <c r="O88" s="11">
        <v>416.07609100000019</v>
      </c>
      <c r="P88" s="11">
        <v>838.81901599999992</v>
      </c>
      <c r="Q88" s="11">
        <v>29.580249000000002</v>
      </c>
      <c r="R88" s="11">
        <v>59.160498000000004</v>
      </c>
      <c r="S88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584.90999100000033</v>
      </c>
      <c r="T88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1216.5508829999999</v>
      </c>
    </row>
    <row r="89" spans="1:20" x14ac:dyDescent="0.35">
      <c r="A89" s="2">
        <v>13</v>
      </c>
      <c r="B89" s="2">
        <v>1</v>
      </c>
      <c r="C89" s="2">
        <v>61</v>
      </c>
      <c r="D89" s="2" t="s">
        <v>87</v>
      </c>
      <c r="E89" s="11">
        <v>0</v>
      </c>
      <c r="F89" s="11">
        <v>0</v>
      </c>
      <c r="G89" s="11">
        <v>0</v>
      </c>
      <c r="H89" s="11">
        <v>0</v>
      </c>
      <c r="I89" s="11">
        <v>8.2766020000000005</v>
      </c>
      <c r="J89" s="11">
        <v>28.702392</v>
      </c>
      <c r="K89" s="11">
        <v>70.991069999999965</v>
      </c>
      <c r="L89" s="11">
        <v>145.45715699999991</v>
      </c>
      <c r="M89" s="11">
        <v>0</v>
      </c>
      <c r="N89" s="11">
        <v>0</v>
      </c>
      <c r="O89" s="11">
        <v>203.5233310000003</v>
      </c>
      <c r="P89" s="11">
        <v>406.96494200000058</v>
      </c>
      <c r="Q89" s="11">
        <v>35.723951999999997</v>
      </c>
      <c r="R89" s="11">
        <v>71.129896000000002</v>
      </c>
      <c r="S89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318.51495500000027</v>
      </c>
      <c r="T89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581.12449100000049</v>
      </c>
    </row>
    <row r="90" spans="1:20" x14ac:dyDescent="0.35">
      <c r="A90" s="2">
        <v>13</v>
      </c>
      <c r="B90" s="2">
        <v>1</v>
      </c>
      <c r="C90" s="2">
        <v>81</v>
      </c>
      <c r="D90" s="2" t="s">
        <v>88</v>
      </c>
      <c r="E90" s="11">
        <v>0</v>
      </c>
      <c r="F90" s="11">
        <v>0</v>
      </c>
      <c r="G90" s="11">
        <v>0</v>
      </c>
      <c r="H90" s="11">
        <v>0</v>
      </c>
      <c r="I90" s="11">
        <v>117.9195629999999</v>
      </c>
      <c r="J90" s="11">
        <v>304.4033629999999</v>
      </c>
      <c r="K90" s="11">
        <v>22.807462999999998</v>
      </c>
      <c r="L90" s="11">
        <v>45.610252999999979</v>
      </c>
      <c r="M90" s="11">
        <v>0</v>
      </c>
      <c r="N90" s="11">
        <v>0</v>
      </c>
      <c r="O90" s="11">
        <v>870.79312499999969</v>
      </c>
      <c r="P90" s="11">
        <v>1746.9426139999987</v>
      </c>
      <c r="Q90" s="11">
        <v>50.956353000000028</v>
      </c>
      <c r="R90" s="11">
        <v>101.91270600000006</v>
      </c>
      <c r="S90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1062.4765039999995</v>
      </c>
      <c r="T90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2096.9562299999984</v>
      </c>
    </row>
    <row r="91" spans="1:20" x14ac:dyDescent="0.35">
      <c r="A91" s="2">
        <v>13</v>
      </c>
      <c r="B91" s="2">
        <v>2</v>
      </c>
      <c r="C91" s="2">
        <v>100</v>
      </c>
      <c r="D91" s="2" t="s">
        <v>91</v>
      </c>
      <c r="E91" s="11">
        <v>0</v>
      </c>
      <c r="F91" s="11">
        <v>0</v>
      </c>
      <c r="G91" s="11">
        <v>0</v>
      </c>
      <c r="H91" s="11">
        <v>0</v>
      </c>
      <c r="I91" s="11">
        <v>41.256250000000009</v>
      </c>
      <c r="J91" s="11">
        <v>120.84204599999997</v>
      </c>
      <c r="K91" s="11">
        <v>47.422371999999939</v>
      </c>
      <c r="L91" s="11">
        <v>94.844743999999906</v>
      </c>
      <c r="M91" s="11">
        <v>0</v>
      </c>
      <c r="N91" s="11">
        <v>0</v>
      </c>
      <c r="O91" s="11">
        <v>271.49704800000018</v>
      </c>
      <c r="P91" s="11">
        <v>542.99409600000035</v>
      </c>
      <c r="Q91" s="11">
        <v>33.013994000000004</v>
      </c>
      <c r="R91" s="11">
        <v>66.027988000000008</v>
      </c>
      <c r="S91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393.18966400000016</v>
      </c>
      <c r="T91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758.68088600000021</v>
      </c>
    </row>
    <row r="92" spans="1:20" x14ac:dyDescent="0.35">
      <c r="A92" s="2">
        <v>14</v>
      </c>
      <c r="B92" s="2">
        <v>3</v>
      </c>
      <c r="C92" s="2">
        <v>20</v>
      </c>
      <c r="D92" s="2" t="s">
        <v>98</v>
      </c>
      <c r="E92" s="11">
        <v>0</v>
      </c>
      <c r="F92" s="11">
        <v>0</v>
      </c>
      <c r="G92" s="11">
        <v>0</v>
      </c>
      <c r="H92" s="11">
        <v>0</v>
      </c>
      <c r="I92" s="11">
        <v>59.816041000000112</v>
      </c>
      <c r="J92" s="11">
        <v>196.63751899999983</v>
      </c>
      <c r="K92" s="11">
        <v>27.177144000000002</v>
      </c>
      <c r="L92" s="11">
        <v>64.079192000000035</v>
      </c>
      <c r="M92" s="11">
        <v>0</v>
      </c>
      <c r="N92" s="11">
        <v>0</v>
      </c>
      <c r="O92" s="11">
        <v>443.37625099999968</v>
      </c>
      <c r="P92" s="11">
        <v>887.84176299999956</v>
      </c>
      <c r="Q92" s="11">
        <v>52.539213999999994</v>
      </c>
      <c r="R92" s="11">
        <v>105.02992599999999</v>
      </c>
      <c r="S92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582.90864999999985</v>
      </c>
      <c r="T92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1148.5584739999995</v>
      </c>
    </row>
    <row r="93" spans="1:20" x14ac:dyDescent="0.35">
      <c r="A93" s="2">
        <v>14</v>
      </c>
      <c r="B93" s="2">
        <v>3</v>
      </c>
      <c r="C93" s="2">
        <v>22</v>
      </c>
      <c r="D93" s="2" t="s">
        <v>99</v>
      </c>
      <c r="E93" s="11">
        <v>0</v>
      </c>
      <c r="F93" s="11">
        <v>0</v>
      </c>
      <c r="G93" s="11">
        <v>0</v>
      </c>
      <c r="H93" s="11">
        <v>0</v>
      </c>
      <c r="I93" s="11">
        <v>28.848680000000005</v>
      </c>
      <c r="J93" s="11">
        <v>64.525759999999977</v>
      </c>
      <c r="K93" s="11">
        <v>8.017317000000002</v>
      </c>
      <c r="L93" s="11">
        <v>16.034634000000004</v>
      </c>
      <c r="M93" s="11">
        <v>0</v>
      </c>
      <c r="N93" s="11">
        <v>0</v>
      </c>
      <c r="O93" s="11">
        <v>190.81643699999995</v>
      </c>
      <c r="P93" s="11">
        <v>381.6328739999999</v>
      </c>
      <c r="Q93" s="11">
        <v>20.404703999999999</v>
      </c>
      <c r="R93" s="11">
        <v>40.809407999999998</v>
      </c>
      <c r="S93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248.08713799999995</v>
      </c>
      <c r="T93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462.19326799999988</v>
      </c>
    </row>
    <row r="94" spans="1:20" x14ac:dyDescent="0.35">
      <c r="A94" s="2">
        <v>14</v>
      </c>
      <c r="B94" s="2">
        <v>3</v>
      </c>
      <c r="C94" s="2">
        <v>38</v>
      </c>
      <c r="D94" s="2" t="s">
        <v>100</v>
      </c>
      <c r="E94" s="11">
        <v>0</v>
      </c>
      <c r="F94" s="11">
        <v>0</v>
      </c>
      <c r="G94" s="11">
        <v>0</v>
      </c>
      <c r="H94" s="11">
        <v>0</v>
      </c>
      <c r="I94" s="11">
        <v>27.239623999999999</v>
      </c>
      <c r="J94" s="11">
        <v>54.479248000000034</v>
      </c>
      <c r="K94" s="11">
        <v>61.172629999999984</v>
      </c>
      <c r="L94" s="11">
        <v>132.93117000000001</v>
      </c>
      <c r="M94" s="11">
        <v>0</v>
      </c>
      <c r="N94" s="11">
        <v>0</v>
      </c>
      <c r="O94" s="11">
        <v>163.04250399999992</v>
      </c>
      <c r="P94" s="11">
        <v>326.08500799999985</v>
      </c>
      <c r="Q94" s="11">
        <v>21.200201999999997</v>
      </c>
      <c r="R94" s="11">
        <v>42.400403999999995</v>
      </c>
      <c r="S94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272.6549599999999</v>
      </c>
      <c r="T94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513.49542599999995</v>
      </c>
    </row>
    <row r="95" spans="1:20" x14ac:dyDescent="0.35">
      <c r="A95" s="2">
        <v>14</v>
      </c>
      <c r="B95" s="2">
        <v>2</v>
      </c>
      <c r="C95" s="2">
        <v>44</v>
      </c>
      <c r="D95" s="2" t="s">
        <v>95</v>
      </c>
      <c r="E95" s="11">
        <v>36.712000000000003</v>
      </c>
      <c r="F95" s="11">
        <v>146.84799999999998</v>
      </c>
      <c r="G95" s="11">
        <v>0</v>
      </c>
      <c r="H95" s="11">
        <v>0</v>
      </c>
      <c r="I95" s="11">
        <v>70.719030999999831</v>
      </c>
      <c r="J95" s="11">
        <v>216.57344000000003</v>
      </c>
      <c r="K95" s="11">
        <v>46.98449199999996</v>
      </c>
      <c r="L95" s="11">
        <v>98.292640999999961</v>
      </c>
      <c r="M95" s="11">
        <v>0</v>
      </c>
      <c r="N95" s="11">
        <v>0</v>
      </c>
      <c r="O95" s="11">
        <v>372.60706800000003</v>
      </c>
      <c r="P95" s="11">
        <v>746.46264599999984</v>
      </c>
      <c r="Q95" s="11">
        <v>64.957382000000052</v>
      </c>
      <c r="R95" s="11">
        <v>129.9147640000001</v>
      </c>
      <c r="S95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591.97997299999986</v>
      </c>
      <c r="T95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1208.1767269999998</v>
      </c>
    </row>
    <row r="96" spans="1:20" x14ac:dyDescent="0.35">
      <c r="A96" s="2">
        <v>14</v>
      </c>
      <c r="B96" s="2">
        <v>1</v>
      </c>
      <c r="C96" s="2">
        <v>45</v>
      </c>
      <c r="D96" s="2" t="s">
        <v>92</v>
      </c>
      <c r="E96" s="11">
        <v>16.866970999999999</v>
      </c>
      <c r="F96" s="11">
        <v>67.467883999999998</v>
      </c>
      <c r="G96" s="11">
        <v>0</v>
      </c>
      <c r="H96" s="11">
        <v>0</v>
      </c>
      <c r="I96" s="11">
        <v>62.685131000000069</v>
      </c>
      <c r="J96" s="11">
        <v>181.58937400000011</v>
      </c>
      <c r="K96" s="11">
        <v>32.021896000000012</v>
      </c>
      <c r="L96" s="11">
        <v>84.729830000000035</v>
      </c>
      <c r="M96" s="11">
        <v>0</v>
      </c>
      <c r="N96" s="11">
        <v>0</v>
      </c>
      <c r="O96" s="11">
        <v>676.47986999999785</v>
      </c>
      <c r="P96" s="11">
        <v>1359.0905709999959</v>
      </c>
      <c r="Q96" s="11">
        <v>87.178114000000036</v>
      </c>
      <c r="R96" s="11">
        <v>174.35622800000007</v>
      </c>
      <c r="S96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875.23198199999797</v>
      </c>
      <c r="T96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1692.8776589999961</v>
      </c>
    </row>
    <row r="97" spans="1:20" x14ac:dyDescent="0.35">
      <c r="A97" s="2">
        <v>14</v>
      </c>
      <c r="B97" s="2">
        <v>2</v>
      </c>
      <c r="C97" s="2">
        <v>50</v>
      </c>
      <c r="D97" s="2" t="s">
        <v>96</v>
      </c>
      <c r="E97" s="11">
        <v>0</v>
      </c>
      <c r="F97" s="11">
        <v>0</v>
      </c>
      <c r="G97" s="11">
        <v>0</v>
      </c>
      <c r="H97" s="11">
        <v>0</v>
      </c>
      <c r="I97" s="11">
        <v>65.851068000000026</v>
      </c>
      <c r="J97" s="11">
        <v>208.87498100000042</v>
      </c>
      <c r="K97" s="11">
        <v>58.124555999999984</v>
      </c>
      <c r="L97" s="11">
        <v>129.77384799999996</v>
      </c>
      <c r="M97" s="11">
        <v>0</v>
      </c>
      <c r="N97" s="11">
        <v>0</v>
      </c>
      <c r="O97" s="11">
        <v>357.49003799999855</v>
      </c>
      <c r="P97" s="11">
        <v>715.09064199999705</v>
      </c>
      <c r="Q97" s="11">
        <v>98.628423000000154</v>
      </c>
      <c r="R97" s="11">
        <v>197.25684600000028</v>
      </c>
      <c r="S97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580.0940849999987</v>
      </c>
      <c r="T97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1053.7394709999974</v>
      </c>
    </row>
    <row r="98" spans="1:20" x14ac:dyDescent="0.35">
      <c r="A98" s="2">
        <v>14</v>
      </c>
      <c r="B98" s="2">
        <v>3</v>
      </c>
      <c r="C98" s="2">
        <v>56</v>
      </c>
      <c r="D98" s="2" t="s">
        <v>101</v>
      </c>
      <c r="E98" s="11">
        <v>0</v>
      </c>
      <c r="F98" s="11">
        <v>0</v>
      </c>
      <c r="G98" s="11">
        <v>0</v>
      </c>
      <c r="H98" s="11">
        <v>0</v>
      </c>
      <c r="I98" s="11">
        <v>65.19989700000005</v>
      </c>
      <c r="J98" s="11">
        <v>188.99428400000005</v>
      </c>
      <c r="K98" s="11">
        <v>33.533284999999999</v>
      </c>
      <c r="L98" s="11">
        <v>68.912917999999991</v>
      </c>
      <c r="M98" s="11">
        <v>0</v>
      </c>
      <c r="N98" s="11">
        <v>0</v>
      </c>
      <c r="O98" s="11">
        <v>464.47401999999909</v>
      </c>
      <c r="P98" s="11">
        <v>928.93246199999817</v>
      </c>
      <c r="Q98" s="11">
        <v>110.20932399999995</v>
      </c>
      <c r="R98" s="11">
        <v>220.41864799999991</v>
      </c>
      <c r="S98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673.41652599999907</v>
      </c>
      <c r="T98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1186.8396639999983</v>
      </c>
    </row>
    <row r="99" spans="1:20" x14ac:dyDescent="0.35">
      <c r="A99" s="2">
        <v>14</v>
      </c>
      <c r="B99" s="2">
        <v>1</v>
      </c>
      <c r="C99" s="2">
        <v>75</v>
      </c>
      <c r="D99" s="2" t="s">
        <v>93</v>
      </c>
      <c r="E99" s="11">
        <v>13.121157000000002</v>
      </c>
      <c r="F99" s="11">
        <v>52.484628000000015</v>
      </c>
      <c r="G99" s="11">
        <v>0</v>
      </c>
      <c r="H99" s="11">
        <v>0</v>
      </c>
      <c r="I99" s="11">
        <v>22.810400999999992</v>
      </c>
      <c r="J99" s="11">
        <v>70.591526000000002</v>
      </c>
      <c r="K99" s="11">
        <v>34.605386999999986</v>
      </c>
      <c r="L99" s="11">
        <v>69.210486000000003</v>
      </c>
      <c r="M99" s="11">
        <v>0</v>
      </c>
      <c r="N99" s="11">
        <v>0</v>
      </c>
      <c r="O99" s="11">
        <v>330.44717599999939</v>
      </c>
      <c r="P99" s="11">
        <v>660.89505199999905</v>
      </c>
      <c r="Q99" s="11">
        <v>27.731068</v>
      </c>
      <c r="R99" s="11">
        <v>55.462136000000008</v>
      </c>
      <c r="S99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428.71518899999938</v>
      </c>
      <c r="T99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853.18169199999909</v>
      </c>
    </row>
    <row r="100" spans="1:20" x14ac:dyDescent="0.35">
      <c r="A100" s="2">
        <v>14</v>
      </c>
      <c r="B100" s="2">
        <v>2</v>
      </c>
      <c r="C100" s="2">
        <v>87</v>
      </c>
      <c r="D100" s="2" t="s">
        <v>97</v>
      </c>
      <c r="E100" s="11">
        <v>0</v>
      </c>
      <c r="F100" s="11">
        <v>0</v>
      </c>
      <c r="G100" s="11">
        <v>0</v>
      </c>
      <c r="H100" s="11">
        <v>0</v>
      </c>
      <c r="I100" s="11">
        <v>61.956772000000051</v>
      </c>
      <c r="J100" s="11">
        <v>156.36504000000022</v>
      </c>
      <c r="K100" s="11">
        <v>18.396111999999995</v>
      </c>
      <c r="L100" s="11">
        <v>42.453848000000022</v>
      </c>
      <c r="M100" s="11">
        <v>0</v>
      </c>
      <c r="N100" s="11">
        <v>0</v>
      </c>
      <c r="O100" s="11">
        <v>154.93429199999983</v>
      </c>
      <c r="P100" s="11">
        <v>310.46895599999959</v>
      </c>
      <c r="Q100" s="11">
        <v>36.342600000000004</v>
      </c>
      <c r="R100" s="11">
        <v>72.685200000000009</v>
      </c>
      <c r="S100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271.62977599999988</v>
      </c>
      <c r="T100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509.28784399999984</v>
      </c>
    </row>
    <row r="101" spans="1:20" x14ac:dyDescent="0.35">
      <c r="A101" s="2">
        <v>14</v>
      </c>
      <c r="B101" s="2">
        <v>1</v>
      </c>
      <c r="C101" s="2">
        <v>88</v>
      </c>
      <c r="D101" s="2" t="s">
        <v>94</v>
      </c>
      <c r="E101" s="11">
        <v>0</v>
      </c>
      <c r="F101" s="11">
        <v>0</v>
      </c>
      <c r="G101" s="11">
        <v>0</v>
      </c>
      <c r="H101" s="11">
        <v>0</v>
      </c>
      <c r="I101" s="11">
        <v>66.163720000000026</v>
      </c>
      <c r="J101" s="11">
        <v>147.11791199999979</v>
      </c>
      <c r="K101" s="11">
        <v>37.129201999999999</v>
      </c>
      <c r="L101" s="11">
        <v>84.284651999999951</v>
      </c>
      <c r="M101" s="11">
        <v>0</v>
      </c>
      <c r="N101" s="11">
        <v>0</v>
      </c>
      <c r="O101" s="11">
        <v>265.32992000000058</v>
      </c>
      <c r="P101" s="11">
        <v>532.12488200000121</v>
      </c>
      <c r="Q101" s="11">
        <v>38.678181999999985</v>
      </c>
      <c r="R101" s="11">
        <v>77.356363999999971</v>
      </c>
      <c r="S101" s="7">
        <f>SUM(Table2[[#This Row],[Normal Interstate Paved Route Miles]],Table2[[#This Row],[Business, Etc. Interstate Paved Route Miles]],Table2[[#This Row],[US Paved Route Miles]],Table2[[#This Row],[NC Paved Route Miles]],Table2[[#This Row],[NC Unpaved Route Miles]],Table2[[#This Row],[SR Paved Route Miles]],Table2[[#This Row],[SR Unpaved Route Miles]])</f>
        <v>407.30102400000061</v>
      </c>
      <c r="T101" s="7">
        <f>SUM(Table2[[#This Row],[Normal Interstate Paved Lane Miles]],Table2[[#This Row],[Business, Etc. Interstate Paved Lane Miles]],Table2[[#This Row],[US Paved Lane Miles]],Table2[[#This Row],[NC Paved Lane Miles]],Table2[[#This Row],[SR Paved Lane Miles]])</f>
        <v>763.52744600000096</v>
      </c>
    </row>
    <row r="102" spans="1:20" s="11" customFormat="1" x14ac:dyDescent="0.35">
      <c r="A102" s="5"/>
      <c r="B102" s="5"/>
      <c r="C102" s="5"/>
      <c r="D102" s="5"/>
      <c r="E102" s="5">
        <f>SUBTOTAL(109,Table2[Normal Interstate Paved Route Miles])</f>
        <v>1432.8296949999997</v>
      </c>
      <c r="F102" s="10">
        <f>SUBTOTAL(109,Table2[Normal Interstate Paved Lane Miles])</f>
        <v>6993.4533819999979</v>
      </c>
      <c r="G102" s="5">
        <f>SUBTOTAL(109,Table2[Business, Etc. Interstate Paved Route Miles])</f>
        <v>15.128054000000002</v>
      </c>
      <c r="H102" s="5">
        <f>SUBTOTAL(109,Table2[Business, Etc. Interstate Paved Lane Miles])</f>
        <v>60.512216000000031</v>
      </c>
      <c r="I102" s="10">
        <f>SUBTOTAL(109,Table2[US Paved Route Miles])</f>
        <v>5601.3810850000009</v>
      </c>
      <c r="J102" s="10">
        <f>SUBTOTAL(109,Table2[US Paved Lane Miles])</f>
        <v>16848.928046999998</v>
      </c>
      <c r="K102" s="10">
        <f>SUBTOTAL(109,Table2[NC Paved Route Miles])</f>
        <v>8157.2759220000007</v>
      </c>
      <c r="L102" s="10">
        <f>SUBTOTAL(109,Table2[NC Paved Lane Miles])</f>
        <v>18526.400393</v>
      </c>
      <c r="M102" s="5">
        <f>SUBTOTAL(109,Table2[NC Unpaved Route Miles])</f>
        <v>12.251261</v>
      </c>
      <c r="N102" s="5">
        <f>SUBTOTAL(109,Table2[NC Unpaved Lane Miles])</f>
        <v>24.502521999999999</v>
      </c>
      <c r="O102" s="10">
        <f>SUBTOTAL(109,Table2[SR Paved Route Miles])</f>
        <v>61454.473416999987</v>
      </c>
      <c r="P102" s="10">
        <f>SUBTOTAL(109,Table2[SR Paved Lane Miles])</f>
        <v>124841.52095399998</v>
      </c>
      <c r="Q102" s="10">
        <f>SUBTOTAL(109,Table2[SR Unpaved Route Miles])</f>
        <v>3918.0850339999993</v>
      </c>
      <c r="R102" s="10">
        <f>SUBTOTAL(109,Table2[SR Unpaved Lane Miles])</f>
        <v>7820.6689319999996</v>
      </c>
      <c r="S102" s="10">
        <f>SUBTOTAL(109,Table2[Total Miles])</f>
        <v>80591.424467999983</v>
      </c>
      <c r="T102" s="10">
        <f>SUBTOTAL(109,Table2[Total Lane Miles])</f>
        <v>167270.814992</v>
      </c>
    </row>
  </sheetData>
  <sortState xmlns:xlrd2="http://schemas.microsoft.com/office/spreadsheetml/2017/richdata2" ref="A2:R101">
    <sortCondition ref="A2:A101"/>
    <sortCondition ref="B2:B101"/>
    <sortCondition ref="C2:C101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18"/>
  <sheetViews>
    <sheetView workbookViewId="0">
      <selection activeCell="G6" sqref="G6"/>
    </sheetView>
  </sheetViews>
  <sheetFormatPr defaultRowHeight="14.5" x14ac:dyDescent="0.35"/>
  <cols>
    <col min="1" max="1" width="11.90625" style="2" bestFit="1" customWidth="1"/>
    <col min="2" max="2" width="11.36328125" style="3" bestFit="1" customWidth="1"/>
    <col min="3" max="3" width="10.26953125" style="3" bestFit="1" customWidth="1"/>
    <col min="4" max="5" width="12.7265625" style="3" bestFit="1" customWidth="1"/>
    <col min="6" max="6" width="11.6328125" style="3" bestFit="1" customWidth="1"/>
    <col min="7" max="7" width="10.26953125" style="3" bestFit="1" customWidth="1"/>
    <col min="8" max="8" width="11.81640625" style="3" bestFit="1" customWidth="1"/>
    <col min="9" max="9" width="10.26953125" style="3" bestFit="1" customWidth="1"/>
    <col min="10" max="10" width="10.7265625" style="3" bestFit="1" customWidth="1"/>
    <col min="11" max="11" width="12.6328125" style="3" bestFit="1" customWidth="1"/>
    <col min="12" max="12" width="11.453125" style="3" bestFit="1" customWidth="1"/>
    <col min="13" max="13" width="10.26953125" style="3" bestFit="1" customWidth="1"/>
    <col min="14" max="14" width="10.7265625" style="3" bestFit="1" customWidth="1"/>
    <col min="15" max="15" width="12.6328125" style="3" bestFit="1" customWidth="1"/>
    <col min="16" max="16" width="8.90625" style="3" bestFit="1" customWidth="1"/>
    <col min="17" max="17" width="10.26953125" style="3" bestFit="1" customWidth="1"/>
    <col min="18" max="18" width="21" bestFit="1" customWidth="1"/>
  </cols>
  <sheetData>
    <row r="3" spans="1:18" s="2" customFormat="1" ht="60" customHeight="1" x14ac:dyDescent="0.35">
      <c r="A3" s="9" t="s">
        <v>0</v>
      </c>
      <c r="B3" s="3" t="s">
        <v>121</v>
      </c>
      <c r="C3" s="3" t="s">
        <v>122</v>
      </c>
      <c r="D3" s="3" t="s">
        <v>123</v>
      </c>
      <c r="E3" s="3" t="s">
        <v>124</v>
      </c>
      <c r="F3" s="3" t="s">
        <v>125</v>
      </c>
      <c r="G3" s="3" t="s">
        <v>126</v>
      </c>
      <c r="H3" s="3" t="s">
        <v>127</v>
      </c>
      <c r="I3" s="3" t="s">
        <v>128</v>
      </c>
      <c r="J3" s="3" t="s">
        <v>129</v>
      </c>
      <c r="K3" s="3" t="s">
        <v>130</v>
      </c>
      <c r="L3" s="3" t="s">
        <v>131</v>
      </c>
      <c r="M3" s="3" t="s">
        <v>132</v>
      </c>
      <c r="N3" s="3" t="s">
        <v>133</v>
      </c>
      <c r="O3" s="3" t="s">
        <v>134</v>
      </c>
      <c r="P3" s="3" t="s">
        <v>135</v>
      </c>
      <c r="Q3" s="3" t="s">
        <v>136</v>
      </c>
      <c r="R3"/>
    </row>
    <row r="4" spans="1:18" x14ac:dyDescent="0.35">
      <c r="A4" s="2">
        <v>1</v>
      </c>
      <c r="B4" s="6">
        <v>7.5007330000000003</v>
      </c>
      <c r="C4" s="6">
        <v>30.002932000000001</v>
      </c>
      <c r="D4" s="6">
        <v>0</v>
      </c>
      <c r="E4" s="6">
        <v>0</v>
      </c>
      <c r="F4" s="6">
        <v>576.45202200000017</v>
      </c>
      <c r="G4" s="6">
        <v>1664.0312859999999</v>
      </c>
      <c r="H4" s="6">
        <v>782.05225899999994</v>
      </c>
      <c r="I4" s="6">
        <v>1617.4448259999997</v>
      </c>
      <c r="J4" s="6">
        <v>0</v>
      </c>
      <c r="K4" s="6">
        <v>0</v>
      </c>
      <c r="L4" s="6">
        <v>3530.823179</v>
      </c>
      <c r="M4" s="6">
        <v>7064.4291870000015</v>
      </c>
      <c r="N4" s="6">
        <v>316.73354</v>
      </c>
      <c r="O4" s="6">
        <v>633.18308000000002</v>
      </c>
      <c r="P4" s="6">
        <v>5213.5617330000005</v>
      </c>
      <c r="Q4" s="6">
        <v>10375.908231000001</v>
      </c>
    </row>
    <row r="5" spans="1:18" x14ac:dyDescent="0.35">
      <c r="A5" s="2">
        <v>2</v>
      </c>
      <c r="B5" s="6">
        <v>20.280442000000001</v>
      </c>
      <c r="C5" s="6">
        <v>81.121768000000003</v>
      </c>
      <c r="D5" s="6">
        <v>0</v>
      </c>
      <c r="E5" s="6">
        <v>0</v>
      </c>
      <c r="F5" s="6">
        <v>395.75979599999999</v>
      </c>
      <c r="G5" s="6">
        <v>1214.5150130000002</v>
      </c>
      <c r="H5" s="6">
        <v>704.65636200000006</v>
      </c>
      <c r="I5" s="6">
        <v>1652.0944710000001</v>
      </c>
      <c r="J5" s="6">
        <v>0</v>
      </c>
      <c r="K5" s="6">
        <v>0</v>
      </c>
      <c r="L5" s="6">
        <v>3730.8782329999967</v>
      </c>
      <c r="M5" s="6">
        <v>7545.9982629999922</v>
      </c>
      <c r="N5" s="6">
        <v>230.23661300000003</v>
      </c>
      <c r="O5" s="6">
        <v>459.95789600000001</v>
      </c>
      <c r="P5" s="6">
        <v>5081.8114459999979</v>
      </c>
      <c r="Q5" s="6">
        <v>10493.729514999994</v>
      </c>
    </row>
    <row r="6" spans="1:18" x14ac:dyDescent="0.35">
      <c r="A6" s="2">
        <v>3</v>
      </c>
      <c r="B6" s="6">
        <v>100.08539799999998</v>
      </c>
      <c r="C6" s="6">
        <v>400.34159199999999</v>
      </c>
      <c r="D6" s="6">
        <v>0</v>
      </c>
      <c r="E6" s="6">
        <v>0</v>
      </c>
      <c r="F6" s="6">
        <v>451.35979799999996</v>
      </c>
      <c r="G6" s="6">
        <v>1413.3261900000002</v>
      </c>
      <c r="H6" s="6">
        <v>720.46075700000029</v>
      </c>
      <c r="I6" s="6">
        <v>1662.8986560000008</v>
      </c>
      <c r="J6" s="6">
        <v>0</v>
      </c>
      <c r="K6" s="6">
        <v>0</v>
      </c>
      <c r="L6" s="6">
        <v>4312.905067000007</v>
      </c>
      <c r="M6" s="6">
        <v>8700.4483200000122</v>
      </c>
      <c r="N6" s="6">
        <v>111.65121300000001</v>
      </c>
      <c r="O6" s="6">
        <v>222.39942600000001</v>
      </c>
      <c r="P6" s="6">
        <v>5696.4622330000066</v>
      </c>
      <c r="Q6" s="6">
        <v>12177.014758000014</v>
      </c>
    </row>
    <row r="7" spans="1:18" x14ac:dyDescent="0.35">
      <c r="A7" s="2">
        <v>4</v>
      </c>
      <c r="B7" s="6">
        <v>184.96930199999997</v>
      </c>
      <c r="C7" s="6">
        <v>743.59949199999994</v>
      </c>
      <c r="D7" s="6">
        <v>0</v>
      </c>
      <c r="E7" s="6">
        <v>0</v>
      </c>
      <c r="F7" s="6">
        <v>497.53762099999972</v>
      </c>
      <c r="G7" s="6">
        <v>1487.1973490000012</v>
      </c>
      <c r="H7" s="6">
        <v>788.77463299999965</v>
      </c>
      <c r="I7" s="6">
        <v>1679.2744109999999</v>
      </c>
      <c r="J7" s="6">
        <v>0</v>
      </c>
      <c r="K7" s="6">
        <v>0</v>
      </c>
      <c r="L7" s="6">
        <v>4925.1172529999994</v>
      </c>
      <c r="M7" s="6">
        <v>9957.2002879999982</v>
      </c>
      <c r="N7" s="6">
        <v>128.881337</v>
      </c>
      <c r="O7" s="6">
        <v>255.74439100000004</v>
      </c>
      <c r="P7" s="6">
        <v>6525.2801459999982</v>
      </c>
      <c r="Q7" s="6">
        <v>13867.27154</v>
      </c>
    </row>
    <row r="8" spans="1:18" x14ac:dyDescent="0.35">
      <c r="A8" s="2">
        <v>5</v>
      </c>
      <c r="B8" s="6">
        <v>164.76169399999986</v>
      </c>
      <c r="C8" s="6">
        <v>924.57432600000016</v>
      </c>
      <c r="D8" s="6">
        <v>0</v>
      </c>
      <c r="E8" s="6">
        <v>0</v>
      </c>
      <c r="F8" s="6">
        <v>431.01384599999977</v>
      </c>
      <c r="G8" s="6">
        <v>1392.3523459999992</v>
      </c>
      <c r="H8" s="6">
        <v>498.56330100000002</v>
      </c>
      <c r="I8" s="6">
        <v>1301.9410779999989</v>
      </c>
      <c r="J8" s="6">
        <v>0</v>
      </c>
      <c r="K8" s="6">
        <v>0</v>
      </c>
      <c r="L8" s="6">
        <v>5374.1768819999925</v>
      </c>
      <c r="M8" s="6">
        <v>11325.771128999982</v>
      </c>
      <c r="N8" s="6">
        <v>288.65820799999995</v>
      </c>
      <c r="O8" s="6">
        <v>569.89691899999991</v>
      </c>
      <c r="P8" s="6">
        <v>6757.173930999993</v>
      </c>
      <c r="Q8" s="6">
        <v>14944.63887899998</v>
      </c>
    </row>
    <row r="9" spans="1:18" x14ac:dyDescent="0.35">
      <c r="A9" s="2">
        <v>6</v>
      </c>
      <c r="B9" s="6">
        <v>119.55940999999996</v>
      </c>
      <c r="C9" s="6">
        <v>482.89070199999992</v>
      </c>
      <c r="D9" s="6">
        <v>15.128054000000002</v>
      </c>
      <c r="E9" s="6">
        <v>60.512216000000031</v>
      </c>
      <c r="F9" s="6">
        <v>343.98340400000001</v>
      </c>
      <c r="G9" s="6">
        <v>948.87131600000021</v>
      </c>
      <c r="H9" s="6">
        <v>860.52649900000029</v>
      </c>
      <c r="I9" s="6">
        <v>1983.3690320000014</v>
      </c>
      <c r="J9" s="6">
        <v>0</v>
      </c>
      <c r="K9" s="6">
        <v>0</v>
      </c>
      <c r="L9" s="6">
        <v>4733.4166079999986</v>
      </c>
      <c r="M9" s="6">
        <v>9647.0213259999982</v>
      </c>
      <c r="N9" s="6">
        <v>239.85418200000001</v>
      </c>
      <c r="O9" s="6">
        <v>477.32023800000002</v>
      </c>
      <c r="P9" s="6">
        <v>6312.4681569999993</v>
      </c>
      <c r="Q9" s="6">
        <v>13122.664592000001</v>
      </c>
    </row>
    <row r="10" spans="1:18" x14ac:dyDescent="0.35">
      <c r="A10" s="2">
        <v>7</v>
      </c>
      <c r="B10" s="6">
        <v>158.20716999999991</v>
      </c>
      <c r="C10" s="6">
        <v>941.96386800000016</v>
      </c>
      <c r="D10" s="6">
        <v>0</v>
      </c>
      <c r="E10" s="6">
        <v>0</v>
      </c>
      <c r="F10" s="6">
        <v>291.79318100000012</v>
      </c>
      <c r="G10" s="6">
        <v>933.5493759999996</v>
      </c>
      <c r="H10" s="6">
        <v>485.63608099999971</v>
      </c>
      <c r="I10" s="6">
        <v>1075.3345470000004</v>
      </c>
      <c r="J10" s="6">
        <v>0</v>
      </c>
      <c r="K10" s="6">
        <v>0</v>
      </c>
      <c r="L10" s="6">
        <v>4425.4581320000016</v>
      </c>
      <c r="M10" s="6">
        <v>9145.5094970000064</v>
      </c>
      <c r="N10" s="6">
        <v>211.36885100000001</v>
      </c>
      <c r="O10" s="6">
        <v>422.57046400000002</v>
      </c>
      <c r="P10" s="6">
        <v>5572.463415000002</v>
      </c>
      <c r="Q10" s="6">
        <v>12096.357288000007</v>
      </c>
    </row>
    <row r="11" spans="1:18" x14ac:dyDescent="0.35">
      <c r="A11" s="2">
        <v>8</v>
      </c>
      <c r="B11" s="6">
        <v>84.30837499999997</v>
      </c>
      <c r="C11" s="6">
        <v>351.88196599999964</v>
      </c>
      <c r="D11" s="6">
        <v>0</v>
      </c>
      <c r="E11" s="6">
        <v>0</v>
      </c>
      <c r="F11" s="6">
        <v>508.43303999999983</v>
      </c>
      <c r="G11" s="6">
        <v>1602.727816999999</v>
      </c>
      <c r="H11" s="6">
        <v>537.82713999999999</v>
      </c>
      <c r="I11" s="6">
        <v>1151.3961389999999</v>
      </c>
      <c r="J11" s="6">
        <v>0</v>
      </c>
      <c r="K11" s="6">
        <v>0</v>
      </c>
      <c r="L11" s="6">
        <v>5548.8395080000028</v>
      </c>
      <c r="M11" s="6">
        <v>11131.368095000003</v>
      </c>
      <c r="N11" s="6">
        <v>302.37008800000001</v>
      </c>
      <c r="O11" s="6">
        <v>604.65733399999988</v>
      </c>
      <c r="P11" s="6">
        <v>6981.7781510000004</v>
      </c>
      <c r="Q11" s="6">
        <v>14237.374017000004</v>
      </c>
    </row>
    <row r="12" spans="1:18" x14ac:dyDescent="0.35">
      <c r="A12" s="2">
        <v>9</v>
      </c>
      <c r="B12" s="6">
        <v>116.76276700000004</v>
      </c>
      <c r="C12" s="6">
        <v>632.89739400000008</v>
      </c>
      <c r="D12" s="6">
        <v>0</v>
      </c>
      <c r="E12" s="6">
        <v>0</v>
      </c>
      <c r="F12" s="6">
        <v>251.84943300000015</v>
      </c>
      <c r="G12" s="6">
        <v>759.8721240000001</v>
      </c>
      <c r="H12" s="6">
        <v>429.53832000000023</v>
      </c>
      <c r="I12" s="6">
        <v>987.20662300000015</v>
      </c>
      <c r="J12" s="6">
        <v>0</v>
      </c>
      <c r="K12" s="6">
        <v>0</v>
      </c>
      <c r="L12" s="6">
        <v>4167.6732809999994</v>
      </c>
      <c r="M12" s="6">
        <v>8469.6954429999987</v>
      </c>
      <c r="N12" s="6">
        <v>168.66998900000004</v>
      </c>
      <c r="O12" s="6">
        <v>337.27091000000007</v>
      </c>
      <c r="P12" s="6">
        <v>5134.4937899999995</v>
      </c>
      <c r="Q12" s="6">
        <v>10849.671584</v>
      </c>
    </row>
    <row r="13" spans="1:18" x14ac:dyDescent="0.35">
      <c r="A13" s="2">
        <v>10</v>
      </c>
      <c r="B13" s="6">
        <v>135.61240699999988</v>
      </c>
      <c r="C13" s="6">
        <v>945.73591199999908</v>
      </c>
      <c r="D13" s="6">
        <v>0</v>
      </c>
      <c r="E13" s="6">
        <v>0</v>
      </c>
      <c r="F13" s="6">
        <v>237.59811300000001</v>
      </c>
      <c r="G13" s="6">
        <v>837.76119900000026</v>
      </c>
      <c r="H13" s="6">
        <v>522.67519900000048</v>
      </c>
      <c r="I13" s="6">
        <v>1395.7750769999998</v>
      </c>
      <c r="J13" s="6">
        <v>0</v>
      </c>
      <c r="K13" s="6">
        <v>0</v>
      </c>
      <c r="L13" s="6">
        <v>4061.4476269999941</v>
      </c>
      <c r="M13" s="6">
        <v>8372.9360419999957</v>
      </c>
      <c r="N13" s="6">
        <v>100.62995299999999</v>
      </c>
      <c r="O13" s="6">
        <v>201.25990599999997</v>
      </c>
      <c r="P13" s="6">
        <v>5057.9632989999936</v>
      </c>
      <c r="Q13" s="6">
        <v>11552.208229999995</v>
      </c>
    </row>
    <row r="14" spans="1:18" x14ac:dyDescent="0.35">
      <c r="A14" s="2">
        <v>11</v>
      </c>
      <c r="B14" s="6">
        <v>49.562999999999988</v>
      </c>
      <c r="C14" s="6">
        <v>198.25199999999998</v>
      </c>
      <c r="D14" s="6">
        <v>0</v>
      </c>
      <c r="E14" s="6">
        <v>0</v>
      </c>
      <c r="F14" s="6">
        <v>391.89979000000005</v>
      </c>
      <c r="G14" s="6">
        <v>1129.984852</v>
      </c>
      <c r="H14" s="6">
        <v>467.3326609999998</v>
      </c>
      <c r="I14" s="6">
        <v>988.89706200000012</v>
      </c>
      <c r="J14" s="6">
        <v>7.8175519999999992</v>
      </c>
      <c r="K14" s="6">
        <v>15.635103999999998</v>
      </c>
      <c r="L14" s="6">
        <v>4334.8734069999973</v>
      </c>
      <c r="M14" s="6">
        <v>8696.0768419999949</v>
      </c>
      <c r="N14" s="6">
        <v>733.28915599999982</v>
      </c>
      <c r="O14" s="6">
        <v>1465.5696169999997</v>
      </c>
      <c r="P14" s="6">
        <v>5984.7755659999975</v>
      </c>
      <c r="Q14" s="6">
        <v>11013.210755999993</v>
      </c>
    </row>
    <row r="15" spans="1:18" x14ac:dyDescent="0.35">
      <c r="A15" s="2">
        <v>12</v>
      </c>
      <c r="B15" s="6">
        <v>108.72433899999997</v>
      </c>
      <c r="C15" s="6">
        <v>486.05185199999994</v>
      </c>
      <c r="D15" s="6">
        <v>0</v>
      </c>
      <c r="E15" s="6">
        <v>0</v>
      </c>
      <c r="F15" s="6">
        <v>260.51551600000005</v>
      </c>
      <c r="G15" s="6">
        <v>785.18698599999993</v>
      </c>
      <c r="H15" s="6">
        <v>577.00620400000048</v>
      </c>
      <c r="I15" s="6">
        <v>1336.7990280000017</v>
      </c>
      <c r="J15" s="6">
        <v>0</v>
      </c>
      <c r="K15" s="6">
        <v>0</v>
      </c>
      <c r="L15" s="6">
        <v>5091.3006119999955</v>
      </c>
      <c r="M15" s="6">
        <v>10311.737904999985</v>
      </c>
      <c r="N15" s="6">
        <v>188.98547299999996</v>
      </c>
      <c r="O15" s="6">
        <v>377.97094599999991</v>
      </c>
      <c r="P15" s="6">
        <v>6226.5321439999962</v>
      </c>
      <c r="Q15" s="6">
        <v>12919.775770999988</v>
      </c>
    </row>
    <row r="16" spans="1:18" x14ac:dyDescent="0.35">
      <c r="A16" s="2">
        <v>13</v>
      </c>
      <c r="B16" s="6">
        <v>115.79452999999995</v>
      </c>
      <c r="C16" s="6">
        <v>507.33906600000012</v>
      </c>
      <c r="D16" s="6">
        <v>0</v>
      </c>
      <c r="E16" s="6">
        <v>0</v>
      </c>
      <c r="F16" s="6">
        <v>431.89516000000003</v>
      </c>
      <c r="G16" s="6">
        <v>1193.8031090000002</v>
      </c>
      <c r="H16" s="6">
        <v>425.06448500000022</v>
      </c>
      <c r="I16" s="6">
        <v>903.26622400000042</v>
      </c>
      <c r="J16" s="6">
        <v>4.4337090000000003</v>
      </c>
      <c r="K16" s="6">
        <v>8.8674180000000007</v>
      </c>
      <c r="L16" s="6">
        <v>3798.5660519999965</v>
      </c>
      <c r="M16" s="6">
        <v>7624.7037609999907</v>
      </c>
      <c r="N16" s="6">
        <v>338.88721800000002</v>
      </c>
      <c r="O16" s="6">
        <v>677.17788100000007</v>
      </c>
      <c r="P16" s="6">
        <v>5114.6411539999963</v>
      </c>
      <c r="Q16" s="6">
        <v>10229.112159999991</v>
      </c>
    </row>
    <row r="17" spans="1:17" x14ac:dyDescent="0.35">
      <c r="A17" s="2">
        <v>14</v>
      </c>
      <c r="B17" s="6">
        <v>66.700128000000007</v>
      </c>
      <c r="C17" s="6">
        <v>266.80051200000003</v>
      </c>
      <c r="D17" s="6">
        <v>0</v>
      </c>
      <c r="E17" s="6">
        <v>0</v>
      </c>
      <c r="F17" s="6">
        <v>531.29036500000018</v>
      </c>
      <c r="G17" s="6">
        <v>1485.7490840000003</v>
      </c>
      <c r="H17" s="6">
        <v>357.16202099999998</v>
      </c>
      <c r="I17" s="6">
        <v>790.70321899999999</v>
      </c>
      <c r="J17" s="6">
        <v>0</v>
      </c>
      <c r="K17" s="6">
        <v>0</v>
      </c>
      <c r="L17" s="6">
        <v>3418.9975759999948</v>
      </c>
      <c r="M17" s="6">
        <v>6848.6248559999894</v>
      </c>
      <c r="N17" s="6">
        <v>557.86921300000017</v>
      </c>
      <c r="O17" s="6">
        <v>1115.6899240000002</v>
      </c>
      <c r="P17" s="6">
        <v>4932.0193029999946</v>
      </c>
      <c r="Q17" s="6">
        <v>9391.8776709999911</v>
      </c>
    </row>
    <row r="18" spans="1:17" x14ac:dyDescent="0.35">
      <c r="A18" s="2" t="s">
        <v>118</v>
      </c>
      <c r="B18" s="6">
        <v>1432.8296949999992</v>
      </c>
      <c r="C18" s="6">
        <v>6993.4533819999997</v>
      </c>
      <c r="D18" s="6">
        <v>15.128054000000002</v>
      </c>
      <c r="E18" s="6">
        <v>60.512216000000031</v>
      </c>
      <c r="F18" s="6">
        <v>5601.381085</v>
      </c>
      <c r="G18" s="6">
        <v>16848.928047000001</v>
      </c>
      <c r="H18" s="6">
        <v>8157.2759220000007</v>
      </c>
      <c r="I18" s="6">
        <v>18526.400393000004</v>
      </c>
      <c r="J18" s="6">
        <v>12.251261</v>
      </c>
      <c r="K18" s="6">
        <v>24.502521999999999</v>
      </c>
      <c r="L18" s="6">
        <v>61454.473416999972</v>
      </c>
      <c r="M18" s="6">
        <v>124841.52095399998</v>
      </c>
      <c r="N18" s="6">
        <v>3918.0850339999997</v>
      </c>
      <c r="O18" s="6">
        <v>7820.6689319999987</v>
      </c>
      <c r="P18" s="6">
        <v>80591.424467999983</v>
      </c>
      <c r="Q18" s="6">
        <v>167270.81499199997</v>
      </c>
    </row>
  </sheetData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3C16DC8318A84DA0D5C2C512A43649" ma:contentTypeVersion="18" ma:contentTypeDescription="Create a new document." ma:contentTypeScope="" ma:versionID="601b8457941bff177c0703a40dfffd84">
  <xsd:schema xmlns:xsd="http://www.w3.org/2001/XMLSchema" xmlns:xs="http://www.w3.org/2001/XMLSchema" xmlns:p="http://schemas.microsoft.com/office/2006/metadata/properties" xmlns:ns1="http://schemas.microsoft.com/sharepoint/v3" xmlns:ns2="16f00c2e-ac5c-418b-9f13-a0771dbd417d" xmlns:ns3="cdb776b9-36c0-45fc-99d8-ab09a7d545af" xmlns:ns4="http://schemas.microsoft.com/sharepoint/v4" targetNamespace="http://schemas.microsoft.com/office/2006/metadata/properties" ma:root="true" ma:fieldsID="7d85d8998721d25cd4c1e21842f2954b" ns1:_="" ns2:_="" ns3:_="" ns4:_="">
    <xsd:import namespace="http://schemas.microsoft.com/sharepoint/v3"/>
    <xsd:import namespace="16f00c2e-ac5c-418b-9f13-a0771dbd417d"/>
    <xsd:import namespace="cdb776b9-36c0-45fc-99d8-ab09a7d545a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URL" minOccurs="0"/>
                <xsd:element ref="ns1:PublishingStartDate" minOccurs="0"/>
                <xsd:element ref="ns1:PublishingExpirationDate" minOccurs="0"/>
                <xsd:element ref="ns3:Map_x0020_Resource" minOccurs="0"/>
                <xsd:element ref="ns3:Page" minOccurs="0"/>
                <xsd:element ref="ns3:Section" minOccurs="0"/>
                <xsd:element ref="ns3:Order0" minOccurs="0"/>
                <xsd:element ref="ns4:IconOverla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1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776b9-36c0-45fc-99d8-ab09a7d545af" elementFormDefault="qualified">
    <xsd:import namespace="http://schemas.microsoft.com/office/2006/documentManagement/types"/>
    <xsd:import namespace="http://schemas.microsoft.com/office/infopath/2007/PartnerControls"/>
    <xsd:element name="Map_x0020_Resource" ma:index="14" nillable="true" ma:displayName="Resource" ma:default="N/A" ma:format="Dropdown" ma:internalName="Map_x0020_Resource">
      <xsd:simpleType>
        <xsd:union memberTypes="dms:Text">
          <xsd:simpleType>
            <xsd:restriction base="dms:Choice">
              <xsd:enumeration value="N/A"/>
              <xsd:enumeration value="Traffic Survey"/>
              <xsd:enumeration value="State Mapping"/>
            </xsd:restriction>
          </xsd:simpleType>
        </xsd:union>
      </xsd:simpleType>
    </xsd:element>
    <xsd:element name="Page" ma:index="15" nillable="true" ma:displayName="Page" ma:default="N/A" ma:format="Dropdown" ma:internalName="Page">
      <xsd:simpleType>
        <xsd:union memberTypes="dms:Text">
          <xsd:simpleType>
            <xsd:restriction base="dms:Choice">
              <xsd:enumeration value="N/A"/>
            </xsd:restriction>
          </xsd:simpleType>
        </xsd:union>
      </xsd:simpleType>
    </xsd:element>
    <xsd:element name="Section" ma:index="16" nillable="true" ma:displayName="Section" ma:default="N/A" ma:format="Dropdown" ma:internalName="Section">
      <xsd:simpleType>
        <xsd:union memberTypes="dms:Text">
          <xsd:simpleType>
            <xsd:restriction base="dms:Choice">
              <xsd:enumeration value="N/A"/>
            </xsd:restriction>
          </xsd:simpleType>
        </xsd:union>
      </xsd:simpleType>
    </xsd:element>
    <xsd:element name="Order0" ma:index="17" nillable="true" ma:displayName="Order" ma:internalName="Order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cdb776b9-36c0-45fc-99d8-ab09a7d545af">Quarterly Mileage Report</Section>
    <Map_x0020_Resource xmlns="cdb776b9-36c0-45fc-99d8-ab09a7d545af">State Mapping</Map_x0020_Resource>
    <URL xmlns="http://schemas.microsoft.com/sharepoint/v3">
      <Url xsi:nil="true"/>
      <Description xsi:nil="true"/>
    </URL>
    <Order0 xmlns="cdb776b9-36c0-45fc-99d8-ab09a7d545af" xsi:nil="true"/>
    <PublishingStartDate xmlns="http://schemas.microsoft.com/sharepoint/v3" xsi:nil="true"/>
    <PublishingExpirationDate xmlns="http://schemas.microsoft.com/sharepoint/v3" xsi:nil="true"/>
    <Page xmlns="cdb776b9-36c0-45fc-99d8-ab09a7d545af">Inventory &amp; Assessment Reports</Page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A63C06CF-B6EB-4297-A8E5-BD40924B538E}"/>
</file>

<file path=customXml/itemProps2.xml><?xml version="1.0" encoding="utf-8"?>
<ds:datastoreItem xmlns:ds="http://schemas.openxmlformats.org/officeDocument/2006/customXml" ds:itemID="{E78FF31D-1052-4F9C-B297-B623E2972808}"/>
</file>

<file path=customXml/itemProps3.xml><?xml version="1.0" encoding="utf-8"?>
<ds:datastoreItem xmlns:ds="http://schemas.openxmlformats.org/officeDocument/2006/customXml" ds:itemID="{E9D34F15-38A5-4512-8411-3D5C643BD90B}"/>
</file>

<file path=customXml/itemProps4.xml><?xml version="1.0" encoding="utf-8"?>
<ds:datastoreItem xmlns:ds="http://schemas.openxmlformats.org/officeDocument/2006/customXml" ds:itemID="{4DF96886-A50D-4568-9613-FBA9D197F7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County Data</vt:lpstr>
      <vt:lpstr>Division Data</vt:lpstr>
    </vt:vector>
  </TitlesOfParts>
  <Company>N.C.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Faith S Johnson</dc:creator>
  <cp:lastModifiedBy>Dailey (Arcadis), David W</cp:lastModifiedBy>
  <dcterms:created xsi:type="dcterms:W3CDTF">2015-02-02T16:21:55Z</dcterms:created>
  <dcterms:modified xsi:type="dcterms:W3CDTF">2025-04-09T18:00:22Z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0x010100D53C16DC8318A84DA0D5C2C512A43649</vt:lpwstr>
  </property>
  <property fmtid="{D5CDD505-2E9C-101B-9397-08002B2CF9AE}" pid="3" name="Order">
    <vt:r8>48600</vt:r8>
  </property>
</Properties>
</file>